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'Лист1'!$A$1:$M$320</definedName>
  </definedNames>
  <calcPr fullCalcOnLoad="1"/>
</workbook>
</file>

<file path=xl/sharedStrings.xml><?xml version="1.0" encoding="utf-8"?>
<sst xmlns="http://schemas.openxmlformats.org/spreadsheetml/2006/main" count="509" uniqueCount="193">
  <si>
    <t>РОБОЧИЙ НАВЧАЛЬНИЙ ПЛАН</t>
  </si>
  <si>
    <t>ПЛАН НАВЧАЛЬНОГО ПРОЦЕСУ НА 1 КУРС 2015-2016 НАВЧАЛЬНОГО РОКУ</t>
  </si>
  <si>
    <t>І семестр</t>
  </si>
  <si>
    <t>№ п/п</t>
  </si>
  <si>
    <t>Назва наук та дисциплін</t>
  </si>
  <si>
    <t>Години</t>
  </si>
  <si>
    <t>Години на тиждень</t>
  </si>
  <si>
    <t>Форма контролю</t>
  </si>
  <si>
    <t>Частка СРС</t>
  </si>
  <si>
    <t>Загальний обсяг</t>
  </si>
  <si>
    <t>Заняття з викладачем</t>
  </si>
  <si>
    <t>СРС</t>
  </si>
  <si>
    <t>Кредити</t>
  </si>
  <si>
    <t>Лекції</t>
  </si>
  <si>
    <t>Практичні, семінарські</t>
  </si>
  <si>
    <t>Лабораторні</t>
  </si>
  <si>
    <t>Індивідуальні</t>
  </si>
  <si>
    <t>Підсумковий контроль</t>
  </si>
  <si>
    <t>І. Базові науки та дисципліни бакалаврського рівня підготовки</t>
  </si>
  <si>
    <t>1.1. Науки та дисципліни циклу гуманітарної підготовки</t>
  </si>
  <si>
    <t>1.1.1.</t>
  </si>
  <si>
    <t>Історія українського суспільства</t>
  </si>
  <si>
    <t>Е</t>
  </si>
  <si>
    <t>1.1.2.</t>
  </si>
  <si>
    <t>Українська словесність (укр. мова, укр. література)</t>
  </si>
  <si>
    <t>1.13.</t>
  </si>
  <si>
    <t>Іноземна мова</t>
  </si>
  <si>
    <t>1.1.4.</t>
  </si>
  <si>
    <t>Фізичне виховання</t>
  </si>
  <si>
    <t>ЗАЛІК</t>
  </si>
  <si>
    <t>1.1.5.</t>
  </si>
  <si>
    <t>Соціологія</t>
  </si>
  <si>
    <t>1.1.3.</t>
  </si>
  <si>
    <t>Разом за циклом</t>
  </si>
  <si>
    <t>1.2. Науки та дисципліни циклу природничо-наукової та загальноекономічної підготовки</t>
  </si>
  <si>
    <t>1.2.1.</t>
  </si>
  <si>
    <t>Основи економічної науки*</t>
  </si>
  <si>
    <t>1.2.2.</t>
  </si>
  <si>
    <t>Д/З</t>
  </si>
  <si>
    <t>1.2.3.</t>
  </si>
  <si>
    <t>Безпека життєдіяльності</t>
  </si>
  <si>
    <t>ІІІ. Практична підготовка</t>
  </si>
  <si>
    <t>3.1.1.</t>
  </si>
  <si>
    <t>Університетська освіта</t>
  </si>
  <si>
    <t>РАЗОМ</t>
  </si>
  <si>
    <t>ІІ семестр</t>
  </si>
  <si>
    <t>Філософія</t>
  </si>
  <si>
    <t>Політологія</t>
  </si>
  <si>
    <t>Інформатика</t>
  </si>
  <si>
    <t>E</t>
  </si>
  <si>
    <t>Основи охорони праці</t>
  </si>
  <si>
    <t>ПЛАН НАВЧАЛЬНОГО ПРОЦЕСУ НА 2 КУРС 2015-2016 НАВЧАЛЬНОГО РОКУ</t>
  </si>
  <si>
    <t>ІІІ семестр</t>
  </si>
  <si>
    <t>-</t>
  </si>
  <si>
    <t>Мікроекономіка</t>
  </si>
  <si>
    <t>Макроекономіка</t>
  </si>
  <si>
    <t>Економіко-математичні методи та моделі</t>
  </si>
  <si>
    <t>1.3. Науки та дисципліни циклу професійної підготовки</t>
  </si>
  <si>
    <t>1.3.1.</t>
  </si>
  <si>
    <t>Економіка підприємства</t>
  </si>
  <si>
    <t>1.3.2.</t>
  </si>
  <si>
    <t>Бухгалтерський облік</t>
  </si>
  <si>
    <t>ІІ. Варіативна частина робочого навчального плану (дисципліни для формування індивідуального навчального плану студента)
Студент обирає 2-ві дисципліни.</t>
  </si>
  <si>
    <t>2.1.</t>
  </si>
  <si>
    <t>2.2.</t>
  </si>
  <si>
    <t>2.3.</t>
  </si>
  <si>
    <t>Національна економіка</t>
  </si>
  <si>
    <t>2.4.</t>
  </si>
  <si>
    <t>ІV семестр</t>
  </si>
  <si>
    <t>Історія економіки та економічної думки</t>
  </si>
  <si>
    <t>Статистика</t>
  </si>
  <si>
    <t>ПЛАН НАВЧАЛЬНОГО ПРОЦЕСУ НА 3 КУРС 2015-2016 НАВЧАЛЬНОГО РОКУ</t>
  </si>
  <si>
    <t>V семестр</t>
  </si>
  <si>
    <t>Маркетинг</t>
  </si>
  <si>
    <t>1.3.3.</t>
  </si>
  <si>
    <t>Фінанси</t>
  </si>
  <si>
    <t>1.3.4.</t>
  </si>
  <si>
    <t>1.3.5.</t>
  </si>
  <si>
    <t>Менеджмент</t>
  </si>
  <si>
    <t>VІ семестр</t>
  </si>
  <si>
    <t>Гроші та кредит</t>
  </si>
  <si>
    <t>Міжнародна економіка</t>
  </si>
  <si>
    <t>ІІІ.Практична підготовка</t>
  </si>
  <si>
    <t>3.1.</t>
  </si>
  <si>
    <t>Тренінги</t>
  </si>
  <si>
    <t>ПЛАН НАВЧАЛЬНОГО ПРОЦЕСУ НА 4 КУРС 2015-2016 НАВЧАЛЬНОГО РОКУ</t>
  </si>
  <si>
    <t>VІІ семестр</t>
  </si>
  <si>
    <t>Управління персоналом</t>
  </si>
  <si>
    <t>VІІІ семестр</t>
  </si>
  <si>
    <t>Практика виробнича</t>
  </si>
  <si>
    <t>ЗВІТ</t>
  </si>
  <si>
    <t>Державна атестація</t>
  </si>
  <si>
    <t>Розрахунок завантаженості студентів</t>
  </si>
  <si>
    <t>Види навчальної роботи</t>
  </si>
  <si>
    <t>Всього, годин (кредитів)</t>
  </si>
  <si>
    <t>в тому числі по семестрах:</t>
  </si>
  <si>
    <t>І</t>
  </si>
  <si>
    <t>ІІ</t>
  </si>
  <si>
    <t>ІІІ</t>
  </si>
  <si>
    <t>ІV</t>
  </si>
  <si>
    <t>V</t>
  </si>
  <si>
    <t>VІ</t>
  </si>
  <si>
    <t>VІІ</t>
  </si>
  <si>
    <t>VІІІ</t>
  </si>
  <si>
    <t>Аудиторні заняття</t>
  </si>
  <si>
    <t>Самостійна робота</t>
  </si>
  <si>
    <t>Разом</t>
  </si>
  <si>
    <t>Кількість кредитів</t>
  </si>
  <si>
    <t>Кількість аудиторних годин на тиждень</t>
  </si>
  <si>
    <t>Практика:</t>
  </si>
  <si>
    <t>Педагогічна практика</t>
  </si>
  <si>
    <t>Виробнича практика</t>
  </si>
  <si>
    <t>Всього</t>
  </si>
  <si>
    <t>Види контролю:</t>
  </si>
  <si>
    <t>ЕКЗАМЕН</t>
  </si>
  <si>
    <t>Всього нормативних наук (дисциплін)</t>
  </si>
  <si>
    <t>Всього вибіркових дисциплін</t>
  </si>
  <si>
    <t>Всього кредитів ЕКТС</t>
  </si>
  <si>
    <t>Відсотки</t>
  </si>
  <si>
    <t xml:space="preserve">МІНІСТЕРСТВО ОСВІТИ І НАУКИ УКРАЇНИ
ДЕРЖАВНИЙ ВИЩИЙ НАВЧАЛЬНИЙ ЗАКЛАД
«КИЇВСЬКИЙ НАЦІОНАЛЬНИЙ ЕКОНОМІЧНИЙ УНІВЕРСИТЕТ
ІМЕНІ ВАДИМА ГЕТЬМАНА»
</t>
  </si>
  <si>
    <t>Галузь знань</t>
  </si>
  <si>
    <t>Факультет</t>
  </si>
  <si>
    <t>Денна</t>
  </si>
  <si>
    <t>Бакалавр</t>
  </si>
  <si>
    <t xml:space="preserve">Проректор з науково-педагогічної роботи 
___________________ А.М. Колот
</t>
  </si>
  <si>
    <t xml:space="preserve">на 2015/2016 навчальний рік
</t>
  </si>
  <si>
    <t>Форма навчання</t>
  </si>
  <si>
    <t>ЗАТВЕРДЖУЮ</t>
  </si>
  <si>
    <t xml:space="preserve">Ректор ____________________А.Ф.Павленко
</t>
  </si>
  <si>
    <t xml:space="preserve">КНЕУ
КИЇВ 2015
</t>
  </si>
  <si>
    <t xml:space="preserve"> 
__________________ А.М. Береза
</t>
  </si>
  <si>
    <t>Заступник першого проректора -
директор навчального центру</t>
  </si>
  <si>
    <t>Декан факультету</t>
  </si>
  <si>
    <t>«____» _________________2015 р.</t>
  </si>
  <si>
    <t>Спеціальність</t>
  </si>
  <si>
    <t>0306 «Менеджмент і адміністрування»</t>
  </si>
  <si>
    <t>6.030601 «Менеджмент»</t>
  </si>
  <si>
    <t>Спеціалізація</t>
  </si>
  <si>
    <t>Менеджмент промислових підприємств</t>
  </si>
  <si>
    <t xml:space="preserve">
________________О.В.Востряков
</t>
  </si>
  <si>
    <t>Психологія</t>
  </si>
  <si>
    <t>Вища математика</t>
  </si>
  <si>
    <t>1.3. Науки та дисципліни циклу професійної та практичної підготовки</t>
  </si>
  <si>
    <t>Теорія ймовірності і математична статистика</t>
  </si>
  <si>
    <t>Дослідження операцій</t>
  </si>
  <si>
    <t>Основи підприємництва</t>
  </si>
  <si>
    <t>Інноватика</t>
  </si>
  <si>
    <t>Інтернет технології в бізнесі</t>
  </si>
  <si>
    <t>Теорія організації</t>
  </si>
  <si>
    <t>Технологічні процеси галузей</t>
  </si>
  <si>
    <t>Інфраструктура ринку інновацій</t>
  </si>
  <si>
    <t>Трудове право</t>
  </si>
  <si>
    <t>Зовнішньоекономічна діяльність підприемств</t>
  </si>
  <si>
    <t>Персональний менеджмент</t>
  </si>
  <si>
    <t>Статистичне забезпечення управління</t>
  </si>
  <si>
    <t>Страхування</t>
  </si>
  <si>
    <t>Логістика</t>
  </si>
  <si>
    <t>Фінанси підприємства</t>
  </si>
  <si>
    <t>Менеджмент*</t>
  </si>
  <si>
    <t>Ризикологія</t>
  </si>
  <si>
    <t>Інвестування</t>
  </si>
  <si>
    <t>Оподаткування підприємства</t>
  </si>
  <si>
    <t>Інформаційні системи і технології</t>
  </si>
  <si>
    <t>* – курсова робота</t>
  </si>
  <si>
    <t>Управління якістю</t>
  </si>
  <si>
    <t>Організація управління промисловим підприємством</t>
  </si>
  <si>
    <t>Управління конкурентоспроможністю підприємства</t>
  </si>
  <si>
    <t>Організаційний аналіз</t>
  </si>
  <si>
    <t>Основи управлінського консультування</t>
  </si>
  <si>
    <t>Організація виробництва</t>
  </si>
  <si>
    <t>Контролінг</t>
  </si>
  <si>
    <t>Інноваційний менеджмент</t>
  </si>
  <si>
    <t>Стратегічне управління</t>
  </si>
  <si>
    <t>Адміністративний менеджмент</t>
  </si>
  <si>
    <t>Державне і регіональне управління</t>
  </si>
  <si>
    <t>Системи підтримки прийняття рішень</t>
  </si>
  <si>
    <t>Технологічний менеджмент</t>
  </si>
  <si>
    <t>Крос-культурний менеджмент</t>
  </si>
  <si>
    <t xml:space="preserve">Державна атестація з нормативних наук професійного та практичного підготовки:
- Інноваційний менеджмент
- Стратегічне управління
- Адміністративний менеджмент
- Державне і регіональне управління
</t>
  </si>
  <si>
    <t>Економіки та управління</t>
  </si>
  <si>
    <t>*курсова робота</t>
  </si>
  <si>
    <t>Фізичне виховання (факультатив)</t>
  </si>
  <si>
    <t>Фахова іноземна мова</t>
  </si>
  <si>
    <t>2.5.</t>
  </si>
  <si>
    <t>Освітній ступінь</t>
  </si>
  <si>
    <t>Аналіз господарської діяльності</t>
  </si>
  <si>
    <t>1.2.4.</t>
  </si>
  <si>
    <t>Управління витратами</t>
  </si>
  <si>
    <t>Організ.-ек. проектув. розв.підприємства</t>
  </si>
  <si>
    <t>Правове регулювання господарської діяльності</t>
  </si>
  <si>
    <t>зі змінами та доповненнями згідно 
наказу ректора від 21.05.2015 року №329 "Про внесення змін до
навчальних планів освітнього ступеня бакалавр", 
наказу ректора від 03.07.2015 року №456 "Про внесення змін до навчальних планів", наказу ректора від 17.11.2015 року №760 "Про внесення змін до навчальних планів"</t>
  </si>
  <si>
    <t>Комплексна курсова робота</t>
  </si>
  <si>
    <t>Операційний менеджмент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</si>
</sst>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 Black"/>
      <family val="2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/>
    </xf>
    <xf numFmtId="0" fontId="17" fillId="0" borderId="0" xfId="0" applyFont="1" applyAlignment="1">
      <alignment vertical="top"/>
    </xf>
    <xf numFmtId="0" fontId="1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2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3</xdr:col>
      <xdr:colOff>419100</xdr:colOff>
      <xdr:row>60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192530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tabSelected="1" view="pageBreakPreview" zoomScale="85" zoomScaleSheetLayoutView="85" zoomScalePageLayoutView="0" workbookViewId="0" topLeftCell="A247">
      <selection activeCell="B281" sqref="B281"/>
    </sheetView>
  </sheetViews>
  <sheetFormatPr defaultColWidth="9.140625" defaultRowHeight="15"/>
  <cols>
    <col min="1" max="1" width="7.140625" style="0" customWidth="1"/>
    <col min="2" max="2" width="38.7109375" style="0" customWidth="1"/>
    <col min="3" max="3" width="6.57421875" style="0" customWidth="1"/>
    <col min="4" max="4" width="6.7109375" style="0" customWidth="1"/>
    <col min="5" max="5" width="6.57421875" style="0" customWidth="1"/>
    <col min="6" max="6" width="6.8515625" style="0" customWidth="1"/>
    <col min="7" max="7" width="6.140625" style="0" customWidth="1"/>
    <col min="8" max="8" width="5.57421875" style="0" customWidth="1"/>
    <col min="9" max="9" width="7.00390625" style="0" customWidth="1"/>
    <col min="10" max="10" width="6.140625" style="0" customWidth="1"/>
    <col min="11" max="11" width="5.8515625" style="0" customWidth="1"/>
    <col min="13" max="13" width="5.421875" style="0" customWidth="1"/>
  </cols>
  <sheetData>
    <row r="1" spans="10:13" ht="15">
      <c r="J1" s="23"/>
      <c r="L1" s="23"/>
      <c r="M1" s="23"/>
    </row>
    <row r="2" spans="2:13" ht="15" customHeight="1">
      <c r="B2" s="111" t="s">
        <v>119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3"/>
    </row>
    <row r="3" spans="2:13" ht="1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3"/>
    </row>
    <row r="4" spans="2:13" ht="15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23"/>
    </row>
    <row r="5" spans="2:13" ht="15" customHeight="1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23"/>
    </row>
    <row r="6" spans="2:13" ht="15" customHeight="1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23"/>
    </row>
    <row r="7" spans="10:13" ht="15">
      <c r="J7" s="23"/>
      <c r="L7" s="23"/>
      <c r="M7" s="23"/>
    </row>
    <row r="8" spans="3:13" ht="20.25">
      <c r="C8" s="115" t="s">
        <v>127</v>
      </c>
      <c r="D8" s="115"/>
      <c r="E8" s="115"/>
      <c r="F8" s="115"/>
      <c r="G8" s="115"/>
      <c r="H8" s="115"/>
      <c r="I8" s="115"/>
      <c r="J8" s="115"/>
      <c r="K8" s="115"/>
      <c r="L8" s="115"/>
      <c r="M8" s="23"/>
    </row>
    <row r="9" spans="5:13" ht="15" customHeight="1">
      <c r="E9" s="56"/>
      <c r="F9" s="56"/>
      <c r="G9" s="56"/>
      <c r="H9" s="56"/>
      <c r="I9" s="56"/>
      <c r="J9" s="56"/>
      <c r="K9" s="56"/>
      <c r="L9" s="56"/>
      <c r="M9" s="23"/>
    </row>
    <row r="10" spans="4:13" ht="15" customHeight="1">
      <c r="D10" s="56"/>
      <c r="E10" s="56"/>
      <c r="F10" s="56"/>
      <c r="G10" s="56"/>
      <c r="H10" s="56"/>
      <c r="I10" s="56"/>
      <c r="J10" s="56"/>
      <c r="K10" s="56"/>
      <c r="L10" s="56"/>
      <c r="M10" s="23"/>
    </row>
    <row r="11" spans="4:13" ht="15" customHeight="1">
      <c r="D11" s="56"/>
      <c r="E11" s="56"/>
      <c r="F11" s="56"/>
      <c r="G11" s="56"/>
      <c r="H11" s="56"/>
      <c r="I11" s="56"/>
      <c r="J11" s="56"/>
      <c r="K11" s="56"/>
      <c r="L11" s="56"/>
      <c r="M11" s="23"/>
    </row>
    <row r="12" spans="5:13" ht="15" customHeight="1">
      <c r="E12" s="56"/>
      <c r="F12" s="56"/>
      <c r="G12" s="56"/>
      <c r="H12" s="56"/>
      <c r="I12" s="56"/>
      <c r="J12" s="56"/>
      <c r="K12" s="56"/>
      <c r="L12" s="56"/>
      <c r="M12" s="23"/>
    </row>
    <row r="13" spans="3:13" ht="15" customHeight="1">
      <c r="C13" s="113" t="s">
        <v>128</v>
      </c>
      <c r="D13" s="113"/>
      <c r="E13" s="113"/>
      <c r="F13" s="113"/>
      <c r="G13" s="113"/>
      <c r="H13" s="113"/>
      <c r="I13" s="113"/>
      <c r="J13" s="113"/>
      <c r="K13" s="113"/>
      <c r="L13" s="113"/>
      <c r="M13" s="23"/>
    </row>
    <row r="14" spans="3:13" ht="15" customHeight="1"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23"/>
    </row>
    <row r="15" spans="4:13" ht="15" customHeight="1">
      <c r="D15" s="56"/>
      <c r="E15" s="56"/>
      <c r="F15" s="56"/>
      <c r="G15" s="56"/>
      <c r="H15" s="56"/>
      <c r="I15" s="56"/>
      <c r="J15" s="56"/>
      <c r="K15" s="56"/>
      <c r="L15" s="56"/>
      <c r="M15" s="23"/>
    </row>
    <row r="16" spans="4:13" ht="15" customHeight="1">
      <c r="D16" s="56"/>
      <c r="E16" s="56"/>
      <c r="F16" s="56"/>
      <c r="G16" s="56"/>
      <c r="H16" s="56"/>
      <c r="I16" s="56"/>
      <c r="J16" s="56"/>
      <c r="K16" s="56"/>
      <c r="L16" s="56"/>
      <c r="M16" s="23"/>
    </row>
    <row r="17" spans="4:13" ht="15" customHeight="1">
      <c r="D17" s="113" t="s">
        <v>133</v>
      </c>
      <c r="E17" s="113"/>
      <c r="F17" s="113"/>
      <c r="G17" s="113"/>
      <c r="H17" s="113"/>
      <c r="I17" s="113"/>
      <c r="J17" s="113"/>
      <c r="K17" s="113"/>
      <c r="L17" s="56"/>
      <c r="M17" s="23"/>
    </row>
    <row r="18" spans="4:13" ht="15" customHeight="1">
      <c r="D18" s="113"/>
      <c r="E18" s="113"/>
      <c r="F18" s="113"/>
      <c r="G18" s="113"/>
      <c r="H18" s="113"/>
      <c r="I18" s="113"/>
      <c r="J18" s="113"/>
      <c r="K18" s="113"/>
      <c r="L18" s="56"/>
      <c r="M18" s="23"/>
    </row>
    <row r="19" spans="10:13" ht="15">
      <c r="J19" s="23"/>
      <c r="L19" s="23"/>
      <c r="M19" s="23"/>
    </row>
    <row r="20" spans="10:13" ht="15">
      <c r="J20" s="23"/>
      <c r="L20" s="23"/>
      <c r="M20" s="23"/>
    </row>
    <row r="21" spans="10:13" ht="15">
      <c r="J21" s="23"/>
      <c r="L21" s="23"/>
      <c r="M21" s="23"/>
    </row>
    <row r="22" spans="1:13" ht="30">
      <c r="A22" s="114" t="s">
        <v>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26"/>
    </row>
    <row r="23" spans="1:13" ht="15" customHeight="1">
      <c r="A23" s="112" t="s">
        <v>125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24"/>
    </row>
    <row r="24" spans="1:13" ht="1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24"/>
    </row>
    <row r="25" spans="1:13" ht="15" customHeight="1">
      <c r="A25" s="53"/>
      <c r="B25" s="116" t="s">
        <v>190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24"/>
    </row>
    <row r="26" spans="1:13" ht="15" customHeight="1">
      <c r="A26" s="53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24"/>
    </row>
    <row r="27" spans="1:13" ht="15" customHeight="1">
      <c r="A27" s="5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24"/>
    </row>
    <row r="28" spans="1:13" ht="15" customHeight="1">
      <c r="A28" s="53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24"/>
    </row>
    <row r="29" spans="1:13" ht="15" customHeight="1">
      <c r="A29" s="53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24"/>
    </row>
    <row r="30" spans="1:13" ht="15" customHeight="1">
      <c r="A30" s="2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24"/>
    </row>
    <row r="31" spans="1:13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4"/>
    </row>
    <row r="32" spans="1:13" ht="23.25" customHeight="1">
      <c r="A32" s="25"/>
      <c r="B32" s="54" t="s">
        <v>120</v>
      </c>
      <c r="C32" s="55"/>
      <c r="D32" s="55"/>
      <c r="E32" s="110" t="s">
        <v>135</v>
      </c>
      <c r="F32" s="110"/>
      <c r="G32" s="110"/>
      <c r="H32" s="110"/>
      <c r="I32" s="110"/>
      <c r="J32" s="110"/>
      <c r="K32" s="110"/>
      <c r="L32" s="110"/>
      <c r="M32" s="24"/>
    </row>
    <row r="33" spans="1:13" ht="21" customHeight="1">
      <c r="A33" s="25"/>
      <c r="B33" s="56" t="s">
        <v>134</v>
      </c>
      <c r="C33" s="55"/>
      <c r="D33" s="55"/>
      <c r="E33" s="110" t="s">
        <v>136</v>
      </c>
      <c r="F33" s="110"/>
      <c r="G33" s="110"/>
      <c r="H33" s="110"/>
      <c r="I33" s="110"/>
      <c r="J33" s="110"/>
      <c r="K33" s="110"/>
      <c r="L33" s="110"/>
      <c r="M33" s="24"/>
    </row>
    <row r="34" spans="1:13" ht="21" customHeight="1">
      <c r="A34" s="25"/>
      <c r="B34" s="56" t="s">
        <v>137</v>
      </c>
      <c r="C34" s="55"/>
      <c r="D34" s="55"/>
      <c r="E34" s="113" t="s">
        <v>138</v>
      </c>
      <c r="F34" s="113"/>
      <c r="G34" s="113"/>
      <c r="H34" s="113"/>
      <c r="I34" s="113"/>
      <c r="J34" s="113"/>
      <c r="K34" s="113"/>
      <c r="L34" s="113"/>
      <c r="M34" s="24"/>
    </row>
    <row r="35" spans="1:13" ht="19.5" customHeight="1">
      <c r="A35" s="25"/>
      <c r="B35" s="54" t="s">
        <v>126</v>
      </c>
      <c r="C35" s="55"/>
      <c r="D35" s="55"/>
      <c r="E35" s="110" t="s">
        <v>122</v>
      </c>
      <c r="F35" s="110"/>
      <c r="G35" s="110"/>
      <c r="H35" s="110"/>
      <c r="I35" s="110"/>
      <c r="J35" s="110"/>
      <c r="K35" s="110"/>
      <c r="L35" s="110"/>
      <c r="M35" s="24"/>
    </row>
    <row r="36" spans="1:13" ht="19.5" customHeight="1">
      <c r="A36" s="25"/>
      <c r="B36" s="120" t="s">
        <v>184</v>
      </c>
      <c r="C36" s="120"/>
      <c r="D36" s="55"/>
      <c r="E36" s="110" t="s">
        <v>123</v>
      </c>
      <c r="F36" s="110"/>
      <c r="G36" s="110"/>
      <c r="H36" s="110"/>
      <c r="I36" s="110"/>
      <c r="J36" s="110"/>
      <c r="K36" s="110"/>
      <c r="L36" s="110"/>
      <c r="M36" s="24"/>
    </row>
    <row r="37" spans="1:13" ht="19.5" customHeight="1">
      <c r="A37" s="25"/>
      <c r="B37" s="54" t="s">
        <v>121</v>
      </c>
      <c r="C37" s="55"/>
      <c r="D37" s="55"/>
      <c r="E37" s="110" t="s">
        <v>179</v>
      </c>
      <c r="F37" s="110"/>
      <c r="G37" s="110"/>
      <c r="H37" s="110"/>
      <c r="I37" s="110"/>
      <c r="J37" s="110"/>
      <c r="K37" s="110"/>
      <c r="L37" s="110"/>
      <c r="M37" s="24"/>
    </row>
    <row r="38" spans="1:13" ht="15" customHeight="1">
      <c r="A38" s="2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24"/>
    </row>
    <row r="39" spans="1:13" ht="15" customHeight="1">
      <c r="A39" s="2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24"/>
    </row>
    <row r="40" spans="1:13" ht="15" customHeight="1">
      <c r="A40" s="2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24"/>
    </row>
    <row r="41" spans="1:13" ht="15" customHeight="1">
      <c r="A41" s="2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24"/>
    </row>
    <row r="42" spans="1:13" ht="15" customHeight="1">
      <c r="A42" s="25"/>
      <c r="B42" s="55"/>
      <c r="C42" s="55"/>
      <c r="D42" s="55"/>
      <c r="E42" s="113" t="s">
        <v>124</v>
      </c>
      <c r="F42" s="113"/>
      <c r="G42" s="113"/>
      <c r="H42" s="113"/>
      <c r="I42" s="113"/>
      <c r="J42" s="113"/>
      <c r="K42" s="113"/>
      <c r="L42" s="113"/>
      <c r="M42" s="24"/>
    </row>
    <row r="43" spans="1:13" ht="15" customHeight="1">
      <c r="A43" s="25"/>
      <c r="B43" s="55"/>
      <c r="C43" s="55"/>
      <c r="D43" s="55"/>
      <c r="E43" s="113"/>
      <c r="F43" s="113"/>
      <c r="G43" s="113"/>
      <c r="H43" s="113"/>
      <c r="I43" s="113"/>
      <c r="J43" s="113"/>
      <c r="K43" s="113"/>
      <c r="L43" s="113"/>
      <c r="M43" s="24"/>
    </row>
    <row r="44" spans="1:13" ht="15" customHeight="1">
      <c r="A44" s="25"/>
      <c r="B44" s="55"/>
      <c r="C44" s="55"/>
      <c r="D44" s="55"/>
      <c r="E44" s="113"/>
      <c r="F44" s="113"/>
      <c r="G44" s="113"/>
      <c r="H44" s="113"/>
      <c r="I44" s="113"/>
      <c r="J44" s="113"/>
      <c r="K44" s="113"/>
      <c r="L44" s="113"/>
      <c r="M44" s="24"/>
    </row>
    <row r="45" spans="1:13" ht="15" customHeight="1">
      <c r="A45" s="25"/>
      <c r="B45" s="55"/>
      <c r="C45" s="55"/>
      <c r="D45" s="55"/>
      <c r="E45" s="113"/>
      <c r="F45" s="113"/>
      <c r="G45" s="113"/>
      <c r="H45" s="113"/>
      <c r="I45" s="113"/>
      <c r="J45" s="113"/>
      <c r="K45" s="113"/>
      <c r="L45" s="113"/>
      <c r="M45" s="24"/>
    </row>
    <row r="46" spans="1:13" ht="15" customHeight="1">
      <c r="A46" s="25"/>
      <c r="B46" s="55"/>
      <c r="C46" s="55"/>
      <c r="D46" s="55"/>
      <c r="E46" s="113"/>
      <c r="F46" s="113"/>
      <c r="G46" s="113"/>
      <c r="H46" s="113"/>
      <c r="I46" s="113"/>
      <c r="J46" s="113"/>
      <c r="K46" s="113"/>
      <c r="L46" s="113"/>
      <c r="M46" s="24"/>
    </row>
    <row r="47" spans="1:13" ht="15" customHeight="1">
      <c r="A47" s="25"/>
      <c r="B47" s="55"/>
      <c r="C47" s="55"/>
      <c r="D47" s="55"/>
      <c r="E47" s="113"/>
      <c r="F47" s="113"/>
      <c r="G47" s="113"/>
      <c r="H47" s="113"/>
      <c r="I47" s="113"/>
      <c r="J47" s="113"/>
      <c r="K47" s="113"/>
      <c r="L47" s="113"/>
      <c r="M47" s="24"/>
    </row>
    <row r="48" spans="1:13" ht="15" customHeight="1">
      <c r="A48" s="25"/>
      <c r="B48" s="55"/>
      <c r="C48" s="55"/>
      <c r="D48" s="55"/>
      <c r="M48" s="24"/>
    </row>
    <row r="49" spans="1:13" ht="15" customHeight="1">
      <c r="A49" s="25"/>
      <c r="B49" s="55"/>
      <c r="C49" s="55"/>
      <c r="D49" s="55"/>
      <c r="M49" s="24"/>
    </row>
    <row r="50" spans="1:13" ht="15" customHeight="1">
      <c r="A50" s="25"/>
      <c r="B50" s="55"/>
      <c r="C50" s="55"/>
      <c r="D50" s="55"/>
      <c r="E50" s="110" t="s">
        <v>131</v>
      </c>
      <c r="F50" s="110"/>
      <c r="G50" s="110"/>
      <c r="H50" s="110"/>
      <c r="I50" s="110"/>
      <c r="J50" s="110"/>
      <c r="K50" s="110"/>
      <c r="L50" s="110"/>
      <c r="M50" s="24"/>
    </row>
    <row r="51" spans="1:13" ht="14.25" customHeight="1">
      <c r="A51" s="25"/>
      <c r="B51" s="110" t="s">
        <v>132</v>
      </c>
      <c r="C51" s="110"/>
      <c r="D51" s="55"/>
      <c r="E51" s="110"/>
      <c r="F51" s="110"/>
      <c r="G51" s="110"/>
      <c r="H51" s="110"/>
      <c r="I51" s="110"/>
      <c r="J51" s="110"/>
      <c r="K51" s="110"/>
      <c r="L51" s="110"/>
      <c r="M51" s="24"/>
    </row>
    <row r="52" spans="1:13" ht="14.25" customHeight="1">
      <c r="A52" s="25"/>
      <c r="B52" s="110"/>
      <c r="C52" s="110"/>
      <c r="D52" s="55"/>
      <c r="E52" s="110"/>
      <c r="F52" s="110"/>
      <c r="G52" s="110"/>
      <c r="H52" s="110"/>
      <c r="I52" s="110"/>
      <c r="J52" s="110"/>
      <c r="K52" s="110"/>
      <c r="L52" s="110"/>
      <c r="M52" s="24"/>
    </row>
    <row r="53" spans="1:13" ht="15" customHeight="1">
      <c r="A53" s="25"/>
      <c r="B53" s="110" t="s">
        <v>139</v>
      </c>
      <c r="C53" s="110"/>
      <c r="D53" s="55"/>
      <c r="E53" s="113" t="s">
        <v>130</v>
      </c>
      <c r="F53" s="113"/>
      <c r="G53" s="113"/>
      <c r="H53" s="113"/>
      <c r="I53" s="113"/>
      <c r="J53" s="113"/>
      <c r="K53" s="113"/>
      <c r="L53" s="113"/>
      <c r="M53" s="24"/>
    </row>
    <row r="54" spans="1:13" ht="15" customHeight="1">
      <c r="A54" s="25"/>
      <c r="B54" s="110"/>
      <c r="C54" s="110"/>
      <c r="D54" s="55"/>
      <c r="E54" s="113"/>
      <c r="F54" s="113"/>
      <c r="G54" s="113"/>
      <c r="H54" s="113"/>
      <c r="I54" s="113"/>
      <c r="J54" s="113"/>
      <c r="K54" s="113"/>
      <c r="L54" s="113"/>
      <c r="M54" s="24"/>
    </row>
    <row r="55" spans="1:13" ht="15" customHeight="1">
      <c r="A55" s="25"/>
      <c r="B55" s="110"/>
      <c r="C55" s="110"/>
      <c r="D55" s="55"/>
      <c r="E55" s="113"/>
      <c r="F55" s="113"/>
      <c r="G55" s="113"/>
      <c r="H55" s="113"/>
      <c r="I55" s="113"/>
      <c r="J55" s="113"/>
      <c r="K55" s="113"/>
      <c r="L55" s="113"/>
      <c r="M55" s="24"/>
    </row>
    <row r="56" spans="1:13" ht="15" customHeight="1">
      <c r="A56" s="25"/>
      <c r="B56" s="110"/>
      <c r="C56" s="110"/>
      <c r="D56" s="55"/>
      <c r="E56" s="113"/>
      <c r="F56" s="113"/>
      <c r="G56" s="113"/>
      <c r="H56" s="113"/>
      <c r="I56" s="113"/>
      <c r="J56" s="113"/>
      <c r="K56" s="113"/>
      <c r="L56" s="113"/>
      <c r="M56" s="24"/>
    </row>
    <row r="57" spans="1:13" ht="31.5" customHeight="1">
      <c r="A57" s="25"/>
      <c r="B57" s="110"/>
      <c r="C57" s="110"/>
      <c r="D57" s="55"/>
      <c r="E57" s="113"/>
      <c r="F57" s="113"/>
      <c r="G57" s="113"/>
      <c r="H57" s="113"/>
      <c r="I57" s="113"/>
      <c r="J57" s="113"/>
      <c r="K57" s="113"/>
      <c r="L57" s="113"/>
      <c r="M57" s="24"/>
    </row>
    <row r="58" spans="1:13" ht="15" customHeight="1">
      <c r="A58" s="25"/>
      <c r="B58" s="57"/>
      <c r="C58" s="57"/>
      <c r="D58" s="55"/>
      <c r="E58" s="58"/>
      <c r="F58" s="58"/>
      <c r="G58" s="58"/>
      <c r="H58" s="58"/>
      <c r="I58" s="58"/>
      <c r="J58" s="58"/>
      <c r="K58" s="58"/>
      <c r="L58" s="58"/>
      <c r="M58" s="24"/>
    </row>
    <row r="59" spans="1:13" ht="15" customHeight="1">
      <c r="A59" s="25"/>
      <c r="B59" s="51"/>
      <c r="C59" s="50"/>
      <c r="D59" s="50"/>
      <c r="E59" s="111" t="s">
        <v>129</v>
      </c>
      <c r="F59" s="111"/>
      <c r="G59" s="52"/>
      <c r="H59" s="52"/>
      <c r="I59" s="52"/>
      <c r="J59" s="52"/>
      <c r="K59" s="52"/>
      <c r="L59" s="52"/>
      <c r="M59" s="24"/>
    </row>
    <row r="60" spans="1:13" ht="15" customHeight="1">
      <c r="A60" s="25"/>
      <c r="B60" s="51"/>
      <c r="C60" s="50"/>
      <c r="D60" s="50"/>
      <c r="E60" s="111"/>
      <c r="F60" s="111"/>
      <c r="G60" s="52"/>
      <c r="H60" s="52"/>
      <c r="I60" s="52"/>
      <c r="J60" s="52"/>
      <c r="K60" s="52"/>
      <c r="L60" s="52"/>
      <c r="M60" s="24"/>
    </row>
    <row r="61" spans="1:13" ht="15" customHeight="1">
      <c r="A61" s="25"/>
      <c r="B61" s="51"/>
      <c r="C61" s="50"/>
      <c r="D61" s="50"/>
      <c r="E61" s="111"/>
      <c r="F61" s="111"/>
      <c r="G61" s="52"/>
      <c r="H61" s="52"/>
      <c r="I61" s="52"/>
      <c r="J61" s="52"/>
      <c r="K61" s="52"/>
      <c r="L61" s="52"/>
      <c r="M61" s="24"/>
    </row>
    <row r="62" spans="1:13" ht="1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4"/>
    </row>
    <row r="63" spans="1:13" ht="1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4"/>
    </row>
    <row r="64" spans="1:13" ht="15" customHeight="1">
      <c r="A64" s="82" t="s">
        <v>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ht="1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4"/>
    </row>
    <row r="66" spans="1:13" ht="15" customHeight="1">
      <c r="A66" s="81" t="s">
        <v>2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5" customHeight="1">
      <c r="A67" s="75" t="s">
        <v>3</v>
      </c>
      <c r="B67" s="75" t="s">
        <v>4</v>
      </c>
      <c r="C67" s="75" t="s">
        <v>5</v>
      </c>
      <c r="D67" s="75"/>
      <c r="E67" s="75"/>
      <c r="F67" s="75"/>
      <c r="G67" s="75"/>
      <c r="H67" s="75"/>
      <c r="I67" s="75"/>
      <c r="J67" s="75"/>
      <c r="K67" s="74" t="s">
        <v>6</v>
      </c>
      <c r="L67" s="74" t="s">
        <v>7</v>
      </c>
      <c r="M67" s="74" t="s">
        <v>8</v>
      </c>
    </row>
    <row r="68" spans="1:13" ht="27.75" customHeight="1">
      <c r="A68" s="75"/>
      <c r="B68" s="75"/>
      <c r="C68" s="75" t="s">
        <v>9</v>
      </c>
      <c r="D68" s="75"/>
      <c r="E68" s="75" t="s">
        <v>10</v>
      </c>
      <c r="F68" s="75"/>
      <c r="G68" s="75"/>
      <c r="H68" s="75"/>
      <c r="I68" s="75"/>
      <c r="J68" s="75" t="s">
        <v>11</v>
      </c>
      <c r="K68" s="74"/>
      <c r="L68" s="74"/>
      <c r="M68" s="74"/>
    </row>
    <row r="69" spans="1:13" ht="15">
      <c r="A69" s="75"/>
      <c r="B69" s="75"/>
      <c r="C69" s="74" t="s">
        <v>5</v>
      </c>
      <c r="D69" s="74" t="s">
        <v>12</v>
      </c>
      <c r="E69" s="74" t="s">
        <v>13</v>
      </c>
      <c r="F69" s="74" t="s">
        <v>14</v>
      </c>
      <c r="G69" s="74" t="s">
        <v>15</v>
      </c>
      <c r="H69" s="74" t="s">
        <v>16</v>
      </c>
      <c r="I69" s="74" t="s">
        <v>17</v>
      </c>
      <c r="J69" s="75"/>
      <c r="K69" s="74"/>
      <c r="L69" s="74"/>
      <c r="M69" s="74"/>
    </row>
    <row r="70" spans="1:13" ht="15">
      <c r="A70" s="75"/>
      <c r="B70" s="75"/>
      <c r="C70" s="74"/>
      <c r="D70" s="74"/>
      <c r="E70" s="74"/>
      <c r="F70" s="74"/>
      <c r="G70" s="74"/>
      <c r="H70" s="74"/>
      <c r="I70" s="74"/>
      <c r="J70" s="75"/>
      <c r="K70" s="74"/>
      <c r="L70" s="74"/>
      <c r="M70" s="74"/>
    </row>
    <row r="71" spans="1:13" ht="51.75" customHeight="1">
      <c r="A71" s="75"/>
      <c r="B71" s="75"/>
      <c r="C71" s="74"/>
      <c r="D71" s="74"/>
      <c r="E71" s="74"/>
      <c r="F71" s="74"/>
      <c r="G71" s="74"/>
      <c r="H71" s="74"/>
      <c r="I71" s="74"/>
      <c r="J71" s="75"/>
      <c r="K71" s="74"/>
      <c r="L71" s="74"/>
      <c r="M71" s="74"/>
    </row>
    <row r="72" spans="1:13" ht="15" customHeight="1">
      <c r="A72" s="83" t="s">
        <v>18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27"/>
    </row>
    <row r="73" spans="1:13" ht="15">
      <c r="A73" s="79" t="s">
        <v>19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1"/>
    </row>
    <row r="74" spans="1:13" ht="16.5" customHeight="1">
      <c r="A74" s="2" t="s">
        <v>20</v>
      </c>
      <c r="B74" s="3" t="s">
        <v>21</v>
      </c>
      <c r="C74" s="4">
        <v>120</v>
      </c>
      <c r="D74" s="4">
        <f>(C74/30)</f>
        <v>4</v>
      </c>
      <c r="E74" s="4">
        <v>26</v>
      </c>
      <c r="F74" s="4">
        <v>34</v>
      </c>
      <c r="G74" s="4"/>
      <c r="H74" s="6">
        <f>(C74*0.1)</f>
        <v>12</v>
      </c>
      <c r="I74" s="4">
        <v>4</v>
      </c>
      <c r="J74" s="6">
        <f>(C74-(E74+F74+G74+H74+I74))</f>
        <v>44</v>
      </c>
      <c r="K74" s="48">
        <f>((E74+F74+G74)/18)</f>
        <v>3.3333333333333335</v>
      </c>
      <c r="L74" s="5" t="s">
        <v>22</v>
      </c>
      <c r="M74" s="7">
        <f>((C74-(E74+F74+G74+H74+I74))*100/C74)</f>
        <v>36.666666666666664</v>
      </c>
    </row>
    <row r="75" spans="1:13" ht="25.5">
      <c r="A75" s="2" t="s">
        <v>23</v>
      </c>
      <c r="B75" s="3" t="s">
        <v>24</v>
      </c>
      <c r="C75" s="4">
        <v>120</v>
      </c>
      <c r="D75" s="4">
        <f>(C75/30)</f>
        <v>4</v>
      </c>
      <c r="E75" s="4">
        <v>14</v>
      </c>
      <c r="F75" s="4">
        <v>34</v>
      </c>
      <c r="G75" s="4"/>
      <c r="H75" s="6">
        <f>(C75*0.1)</f>
        <v>12</v>
      </c>
      <c r="I75" s="4">
        <v>4</v>
      </c>
      <c r="J75" s="6">
        <f>(C75-(E75+F75+G75+H75+I75))</f>
        <v>56</v>
      </c>
      <c r="K75" s="48">
        <f>((E75+F75+G75)/18)</f>
        <v>2.6666666666666665</v>
      </c>
      <c r="L75" s="5" t="s">
        <v>22</v>
      </c>
      <c r="M75" s="7">
        <f>((C75-(E75+F75+G75+H75+I75))*100/C75)</f>
        <v>46.666666666666664</v>
      </c>
    </row>
    <row r="76" spans="1:13" ht="15">
      <c r="A76" s="2" t="s">
        <v>25</v>
      </c>
      <c r="B76" s="3" t="s">
        <v>26</v>
      </c>
      <c r="C76" s="4">
        <v>75</v>
      </c>
      <c r="D76" s="4">
        <f>(C76/30)</f>
        <v>2.5</v>
      </c>
      <c r="E76" s="4">
        <v>2</v>
      </c>
      <c r="F76" s="4">
        <v>50</v>
      </c>
      <c r="G76" s="4"/>
      <c r="H76" s="8">
        <v>7</v>
      </c>
      <c r="I76" s="4"/>
      <c r="J76" s="6">
        <f>(C76-(E76+F76+G76+H76+I76))</f>
        <v>16</v>
      </c>
      <c r="K76" s="48">
        <f>((E76+F76+G76)/18)</f>
        <v>2.888888888888889</v>
      </c>
      <c r="L76" s="5"/>
      <c r="M76" s="9">
        <f>((C76-(E76+F76+G76+H76+I76))*100/C76)</f>
        <v>21.333333333333332</v>
      </c>
    </row>
    <row r="77" spans="1:13" ht="13.5" customHeight="1">
      <c r="A77" s="2" t="s">
        <v>27</v>
      </c>
      <c r="B77" s="3" t="s">
        <v>28</v>
      </c>
      <c r="C77" s="5">
        <v>72</v>
      </c>
      <c r="D77" s="18">
        <v>0</v>
      </c>
      <c r="E77" s="5">
        <v>4</v>
      </c>
      <c r="F77" s="5"/>
      <c r="G77" s="5"/>
      <c r="H77" s="6"/>
      <c r="I77" s="5"/>
      <c r="J77" s="6"/>
      <c r="K77" s="49">
        <v>4</v>
      </c>
      <c r="L77" s="5" t="s">
        <v>29</v>
      </c>
      <c r="M77" s="7">
        <f>((C77-(E77+F77+G77+H77+I77))*100/C77)</f>
        <v>94.44444444444444</v>
      </c>
    </row>
    <row r="78" spans="1:13" ht="15">
      <c r="A78" s="2" t="s">
        <v>30</v>
      </c>
      <c r="B78" s="3" t="s">
        <v>140</v>
      </c>
      <c r="C78" s="4">
        <v>120</v>
      </c>
      <c r="D78" s="4">
        <f>(C78/30)</f>
        <v>4</v>
      </c>
      <c r="E78" s="4">
        <v>26</v>
      </c>
      <c r="F78" s="4">
        <v>34</v>
      </c>
      <c r="G78" s="4"/>
      <c r="H78" s="6">
        <f>(C78*0.1)</f>
        <v>12</v>
      </c>
      <c r="I78" s="4">
        <v>4</v>
      </c>
      <c r="J78" s="6">
        <f>(C78-(E78+F78+G78+H78+I78))</f>
        <v>44</v>
      </c>
      <c r="K78" s="48">
        <f>((E78+F78+G78)/18)</f>
        <v>3.3333333333333335</v>
      </c>
      <c r="L78" s="5" t="s">
        <v>22</v>
      </c>
      <c r="M78" s="7">
        <f>((C78-(E78+F78+G78+H78+I78))*100/C78)</f>
        <v>36.666666666666664</v>
      </c>
    </row>
    <row r="79" spans="1:13" ht="14.25" customHeight="1">
      <c r="A79" s="2"/>
      <c r="B79" s="10" t="s">
        <v>33</v>
      </c>
      <c r="C79" s="11">
        <f>SUM(C78,C76,C75,C74)</f>
        <v>435</v>
      </c>
      <c r="D79" s="12">
        <f>SUM(D78,D76,D75,D74)</f>
        <v>14.5</v>
      </c>
      <c r="E79" s="11">
        <f>SUM(E78,E76,E75,E74)</f>
        <v>68</v>
      </c>
      <c r="F79" s="11">
        <f>SUM(F78,F76,F75,F74)</f>
        <v>152</v>
      </c>
      <c r="G79" s="11"/>
      <c r="H79" s="13">
        <f>SUM(H78,H76,H75,H74)</f>
        <v>43</v>
      </c>
      <c r="I79" s="11">
        <f>SUM(I78,I76,I75,I74)</f>
        <v>12</v>
      </c>
      <c r="J79" s="13">
        <f>SUM(J78,J76,J75,J74)</f>
        <v>160</v>
      </c>
      <c r="K79" s="21">
        <v>16</v>
      </c>
      <c r="L79" s="14"/>
      <c r="M79" s="15">
        <f>SUM(E79,F79,G79,H79,I79,J79)</f>
        <v>435</v>
      </c>
    </row>
    <row r="80" spans="1:13" ht="15" customHeight="1">
      <c r="A80" s="85" t="s">
        <v>34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28"/>
    </row>
    <row r="81" spans="1:13" ht="14.25" customHeight="1">
      <c r="A81" s="2" t="s">
        <v>35</v>
      </c>
      <c r="B81" s="3" t="s">
        <v>36</v>
      </c>
      <c r="C81" s="4">
        <v>150</v>
      </c>
      <c r="D81" s="4">
        <f>(C81/30)</f>
        <v>5</v>
      </c>
      <c r="E81" s="4">
        <v>30</v>
      </c>
      <c r="F81" s="4">
        <v>40</v>
      </c>
      <c r="G81" s="4"/>
      <c r="H81" s="6">
        <f>(C81*0.1)</f>
        <v>15</v>
      </c>
      <c r="I81" s="4">
        <v>4</v>
      </c>
      <c r="J81" s="4">
        <f>(C81-(E81+F81+G81+H81+I81))</f>
        <v>61</v>
      </c>
      <c r="K81" s="16">
        <f>((E81+F81)/18)</f>
        <v>3.888888888888889</v>
      </c>
      <c r="L81" s="5" t="s">
        <v>22</v>
      </c>
      <c r="M81" s="17">
        <f>((C81-(E81+F81+G81+H81+I81))*100/C81)</f>
        <v>40.666666666666664</v>
      </c>
    </row>
    <row r="82" spans="1:13" ht="17.25" customHeight="1">
      <c r="A82" s="2" t="s">
        <v>37</v>
      </c>
      <c r="B82" s="3" t="s">
        <v>141</v>
      </c>
      <c r="C82" s="4">
        <v>150</v>
      </c>
      <c r="D82" s="4">
        <f>(C82/30)</f>
        <v>5</v>
      </c>
      <c r="E82" s="4">
        <v>34</v>
      </c>
      <c r="F82" s="4">
        <v>40</v>
      </c>
      <c r="G82" s="4"/>
      <c r="H82" s="6">
        <f>(C82*0.1)</f>
        <v>15</v>
      </c>
      <c r="I82" s="4">
        <v>4</v>
      </c>
      <c r="J82" s="4">
        <f>(C82-(E82+F82+G82+H82+I82))</f>
        <v>57</v>
      </c>
      <c r="K82" s="16">
        <f>((E82+F82)/18)</f>
        <v>4.111111111111111</v>
      </c>
      <c r="L82" s="5" t="s">
        <v>22</v>
      </c>
      <c r="M82" s="17">
        <f>((C82-(E82+F82+G82+H82+I82))*100/C82)</f>
        <v>38</v>
      </c>
    </row>
    <row r="83" spans="1:13" ht="17.25" customHeight="1">
      <c r="A83" s="2" t="s">
        <v>39</v>
      </c>
      <c r="B83" s="61" t="s">
        <v>40</v>
      </c>
      <c r="C83" s="4">
        <v>45</v>
      </c>
      <c r="D83" s="4">
        <f>(C83/30)</f>
        <v>1.5</v>
      </c>
      <c r="E83" s="4">
        <v>4</v>
      </c>
      <c r="F83" s="4">
        <v>16</v>
      </c>
      <c r="G83" s="4"/>
      <c r="H83" s="8">
        <v>4</v>
      </c>
      <c r="I83" s="4"/>
      <c r="J83" s="4">
        <f>(C83-(E83+F83+G83+H83+I83))</f>
        <v>21</v>
      </c>
      <c r="K83" s="16">
        <f>((E83+F83)/18)</f>
        <v>1.1111111111111112</v>
      </c>
      <c r="L83" s="63" t="s">
        <v>29</v>
      </c>
      <c r="M83" s="17">
        <f>((C83-(E83+F83+G83+H83+I83))*100/C83)</f>
        <v>46.666666666666664</v>
      </c>
    </row>
    <row r="84" spans="1:13" ht="15.75" customHeight="1">
      <c r="A84" s="2" t="s">
        <v>186</v>
      </c>
      <c r="B84" s="3" t="s">
        <v>48</v>
      </c>
      <c r="C84" s="4">
        <v>120</v>
      </c>
      <c r="D84" s="4">
        <f>(C84/30)</f>
        <v>4</v>
      </c>
      <c r="E84" s="4">
        <v>30</v>
      </c>
      <c r="F84" s="4"/>
      <c r="G84" s="4">
        <v>48</v>
      </c>
      <c r="H84" s="6">
        <f>(C84*0.1)</f>
        <v>12</v>
      </c>
      <c r="I84" s="4"/>
      <c r="J84" s="29">
        <f>(C84-(E84+F84+G84+H84+I84))</f>
        <v>30</v>
      </c>
      <c r="K84" s="16">
        <f>((E84+F84+G84)/18)</f>
        <v>4.333333333333333</v>
      </c>
      <c r="L84" s="5" t="s">
        <v>38</v>
      </c>
      <c r="M84" s="17">
        <f>((C84-(E84+F84+G84+H84+I84))*100/C84)</f>
        <v>25</v>
      </c>
    </row>
    <row r="85" spans="1:13" ht="14.25" customHeight="1">
      <c r="A85" s="2"/>
      <c r="B85" s="10" t="s">
        <v>33</v>
      </c>
      <c r="C85" s="11">
        <f aca="true" t="shared" si="0" ref="C85:K85">SUM(C81:C84)</f>
        <v>465</v>
      </c>
      <c r="D85" s="12">
        <f t="shared" si="0"/>
        <v>15.5</v>
      </c>
      <c r="E85" s="11">
        <f t="shared" si="0"/>
        <v>98</v>
      </c>
      <c r="F85" s="11">
        <f t="shared" si="0"/>
        <v>96</v>
      </c>
      <c r="G85" s="11">
        <f t="shared" si="0"/>
        <v>48</v>
      </c>
      <c r="H85" s="13">
        <f t="shared" si="0"/>
        <v>46</v>
      </c>
      <c r="I85" s="11">
        <f t="shared" si="0"/>
        <v>8</v>
      </c>
      <c r="J85" s="11">
        <f t="shared" si="0"/>
        <v>169</v>
      </c>
      <c r="K85" s="13">
        <f t="shared" si="0"/>
        <v>13.444444444444443</v>
      </c>
      <c r="L85" s="19"/>
      <c r="M85" s="15">
        <f>SUM(E85,F85,G85,H85,I85,J85)</f>
        <v>465</v>
      </c>
    </row>
    <row r="86" spans="1:13" ht="14.25" customHeight="1">
      <c r="A86" s="117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60"/>
    </row>
    <row r="87" spans="1:13" ht="14.25" customHeight="1">
      <c r="A87" s="59"/>
      <c r="B87" s="61"/>
      <c r="C87" s="4"/>
      <c r="D87" s="4"/>
      <c r="E87" s="4"/>
      <c r="F87" s="4"/>
      <c r="G87" s="4"/>
      <c r="H87" s="8"/>
      <c r="I87" s="4"/>
      <c r="J87" s="4"/>
      <c r="K87" s="16"/>
      <c r="L87" s="63"/>
      <c r="M87" s="17"/>
    </row>
    <row r="88" spans="1:13" ht="14.25" customHeight="1">
      <c r="A88" s="59"/>
      <c r="B88" s="10"/>
      <c r="C88" s="11"/>
      <c r="D88" s="12"/>
      <c r="E88" s="11"/>
      <c r="F88" s="11"/>
      <c r="G88" s="11"/>
      <c r="H88" s="13"/>
      <c r="I88" s="11"/>
      <c r="J88" s="11"/>
      <c r="K88" s="13"/>
      <c r="L88" s="19"/>
      <c r="M88" s="15"/>
    </row>
    <row r="89" spans="1:13" ht="15" customHeight="1">
      <c r="A89" s="83" t="s">
        <v>41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27"/>
    </row>
    <row r="90" spans="1:13" ht="15">
      <c r="A90" s="2" t="s">
        <v>42</v>
      </c>
      <c r="B90" s="3" t="s">
        <v>43</v>
      </c>
      <c r="C90" s="4">
        <v>60</v>
      </c>
      <c r="D90" s="18">
        <v>0</v>
      </c>
      <c r="E90" s="4">
        <v>32</v>
      </c>
      <c r="F90" s="4"/>
      <c r="G90" s="4"/>
      <c r="H90" s="4">
        <f>(C90*0.1)</f>
        <v>6</v>
      </c>
      <c r="I90" s="4"/>
      <c r="J90" s="4">
        <f>(C90-(E90+F90+G90+H90+I90))</f>
        <v>22</v>
      </c>
      <c r="K90" s="47">
        <v>1</v>
      </c>
      <c r="L90" s="5" t="s">
        <v>29</v>
      </c>
      <c r="M90" s="20">
        <f>((C90-(E90+F90+G90+H90+I90))*100/C90)</f>
        <v>36.666666666666664</v>
      </c>
    </row>
    <row r="91" spans="1:13" ht="15">
      <c r="A91" s="2"/>
      <c r="B91" s="19" t="s">
        <v>44</v>
      </c>
      <c r="C91" s="11">
        <f>SUM(C79,C85,C88)</f>
        <v>900</v>
      </c>
      <c r="D91" s="12">
        <f>SUM(D79,D85,D88)</f>
        <v>30</v>
      </c>
      <c r="E91" s="11">
        <f>SUM(E79,E85,E88)</f>
        <v>166</v>
      </c>
      <c r="F91" s="11">
        <f>SUM(F79,F85,F88)</f>
        <v>248</v>
      </c>
      <c r="G91" s="11">
        <f>SUM(G79,G85,G88)</f>
        <v>48</v>
      </c>
      <c r="H91" s="21">
        <v>89</v>
      </c>
      <c r="I91" s="11">
        <f>SUM(I79,I85)</f>
        <v>20</v>
      </c>
      <c r="J91" s="13">
        <f>SUM(J79,J85,J88)</f>
        <v>329</v>
      </c>
      <c r="K91" s="21">
        <v>29</v>
      </c>
      <c r="L91" s="19"/>
      <c r="M91" s="22">
        <f>SUM(E91,F91,G91,H91,I91,J91)</f>
        <v>900</v>
      </c>
    </row>
    <row r="92" ht="15">
      <c r="B92" s="66" t="s">
        <v>180</v>
      </c>
    </row>
    <row r="93" spans="1:13" ht="15">
      <c r="A93" s="81" t="s">
        <v>45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5">
      <c r="A94" s="75" t="s">
        <v>3</v>
      </c>
      <c r="B94" s="75" t="s">
        <v>4</v>
      </c>
      <c r="C94" s="75" t="s">
        <v>5</v>
      </c>
      <c r="D94" s="75"/>
      <c r="E94" s="75"/>
      <c r="F94" s="75"/>
      <c r="G94" s="75"/>
      <c r="H94" s="75"/>
      <c r="I94" s="75"/>
      <c r="J94" s="75"/>
      <c r="K94" s="74" t="s">
        <v>6</v>
      </c>
      <c r="L94" s="74" t="s">
        <v>7</v>
      </c>
      <c r="M94" s="74" t="s">
        <v>8</v>
      </c>
    </row>
    <row r="95" spans="1:13" ht="27.75" customHeight="1">
      <c r="A95" s="75"/>
      <c r="B95" s="75"/>
      <c r="C95" s="75" t="s">
        <v>9</v>
      </c>
      <c r="D95" s="75"/>
      <c r="E95" s="75" t="s">
        <v>10</v>
      </c>
      <c r="F95" s="75"/>
      <c r="G95" s="75"/>
      <c r="H95" s="75"/>
      <c r="I95" s="75"/>
      <c r="J95" s="75" t="s">
        <v>11</v>
      </c>
      <c r="K95" s="74"/>
      <c r="L95" s="74"/>
      <c r="M95" s="74"/>
    </row>
    <row r="96" spans="1:13" ht="15">
      <c r="A96" s="75"/>
      <c r="B96" s="75"/>
      <c r="C96" s="74" t="s">
        <v>5</v>
      </c>
      <c r="D96" s="74" t="s">
        <v>12</v>
      </c>
      <c r="E96" s="74" t="s">
        <v>13</v>
      </c>
      <c r="F96" s="74" t="s">
        <v>14</v>
      </c>
      <c r="G96" s="74" t="s">
        <v>15</v>
      </c>
      <c r="H96" s="74" t="s">
        <v>16</v>
      </c>
      <c r="I96" s="74" t="s">
        <v>17</v>
      </c>
      <c r="J96" s="75"/>
      <c r="K96" s="74"/>
      <c r="L96" s="74"/>
      <c r="M96" s="74"/>
    </row>
    <row r="97" spans="1:13" ht="15">
      <c r="A97" s="75"/>
      <c r="B97" s="75"/>
      <c r="C97" s="74"/>
      <c r="D97" s="74"/>
      <c r="E97" s="74"/>
      <c r="F97" s="74"/>
      <c r="G97" s="74"/>
      <c r="H97" s="74"/>
      <c r="I97" s="74"/>
      <c r="J97" s="75"/>
      <c r="K97" s="74"/>
      <c r="L97" s="74"/>
      <c r="M97" s="74"/>
    </row>
    <row r="98" spans="1:13" ht="44.25" customHeight="1">
      <c r="A98" s="75"/>
      <c r="B98" s="75"/>
      <c r="C98" s="74"/>
      <c r="D98" s="74"/>
      <c r="E98" s="74"/>
      <c r="F98" s="74"/>
      <c r="G98" s="74"/>
      <c r="H98" s="74"/>
      <c r="I98" s="74"/>
      <c r="J98" s="75"/>
      <c r="K98" s="74"/>
      <c r="L98" s="74"/>
      <c r="M98" s="74"/>
    </row>
    <row r="99" spans="1:13" ht="15">
      <c r="A99" s="75" t="s">
        <v>18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3" ht="15">
      <c r="A100" s="76" t="s">
        <v>19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8"/>
    </row>
    <row r="101" spans="1:13" ht="15">
      <c r="A101" s="2" t="s">
        <v>20</v>
      </c>
      <c r="B101" s="3" t="s">
        <v>46</v>
      </c>
      <c r="C101" s="4">
        <v>150</v>
      </c>
      <c r="D101" s="4">
        <f>(C101/30)</f>
        <v>5</v>
      </c>
      <c r="E101" s="4">
        <v>30</v>
      </c>
      <c r="F101" s="4">
        <v>40</v>
      </c>
      <c r="G101" s="4"/>
      <c r="H101" s="6">
        <f>(C101*0.1)</f>
        <v>15</v>
      </c>
      <c r="I101" s="4">
        <v>4</v>
      </c>
      <c r="J101" s="6">
        <f>(C101-(E101+F101+G101+H101+I101))</f>
        <v>61</v>
      </c>
      <c r="K101" s="6">
        <f>((E101+F101)/18)</f>
        <v>3.888888888888889</v>
      </c>
      <c r="L101" s="5" t="s">
        <v>22</v>
      </c>
      <c r="M101" s="7">
        <f>((C101-(E101+F101+G101+H101+I101))*100/C101)</f>
        <v>40.666666666666664</v>
      </c>
    </row>
    <row r="102" spans="1:13" ht="15">
      <c r="A102" s="2" t="s">
        <v>23</v>
      </c>
      <c r="B102" s="3" t="s">
        <v>47</v>
      </c>
      <c r="C102" s="4">
        <v>120</v>
      </c>
      <c r="D102" s="4">
        <f>(C102/30)</f>
        <v>4</v>
      </c>
      <c r="E102" s="4">
        <v>14</v>
      </c>
      <c r="F102" s="4">
        <v>28</v>
      </c>
      <c r="G102" s="4"/>
      <c r="H102" s="6">
        <f>(C102*0.1)</f>
        <v>12</v>
      </c>
      <c r="I102" s="62"/>
      <c r="J102" s="6">
        <f>(C102-(E102+F102+G102+H102+I102))</f>
        <v>66</v>
      </c>
      <c r="K102" s="6">
        <f>((E102+F102)/18)</f>
        <v>2.3333333333333335</v>
      </c>
      <c r="L102" s="63" t="s">
        <v>38</v>
      </c>
      <c r="M102" s="7">
        <f>((C102-(E102+F102+G102+H102+I102))*100/C102)</f>
        <v>55</v>
      </c>
    </row>
    <row r="103" spans="1:13" ht="15">
      <c r="A103" s="2" t="s">
        <v>32</v>
      </c>
      <c r="B103" s="3" t="s">
        <v>31</v>
      </c>
      <c r="C103" s="4">
        <v>120</v>
      </c>
      <c r="D103" s="4">
        <f>(C103/30)</f>
        <v>4</v>
      </c>
      <c r="E103" s="4">
        <v>14</v>
      </c>
      <c r="F103" s="4">
        <v>28</v>
      </c>
      <c r="G103" s="4"/>
      <c r="H103" s="6">
        <f>(C103*0.1)</f>
        <v>12</v>
      </c>
      <c r="I103" s="62">
        <v>4</v>
      </c>
      <c r="J103" s="6">
        <f>(C103-(E103+F103+G103+H103+I103))</f>
        <v>62</v>
      </c>
      <c r="K103" s="6">
        <f>((E103+F103)/18)</f>
        <v>2.3333333333333335</v>
      </c>
      <c r="L103" s="63" t="s">
        <v>22</v>
      </c>
      <c r="M103" s="7">
        <f>((C103-(E103+F103+G103+H103+I103))*100/C103)</f>
        <v>51.666666666666664</v>
      </c>
    </row>
    <row r="104" spans="1:13" ht="15">
      <c r="A104" s="2" t="s">
        <v>27</v>
      </c>
      <c r="B104" s="3" t="s">
        <v>26</v>
      </c>
      <c r="C104" s="4">
        <v>75</v>
      </c>
      <c r="D104" s="4">
        <f>(C104/30)</f>
        <v>2.5</v>
      </c>
      <c r="E104" s="4"/>
      <c r="F104" s="4">
        <v>52</v>
      </c>
      <c r="G104" s="4"/>
      <c r="H104" s="8">
        <v>7</v>
      </c>
      <c r="I104" s="4"/>
      <c r="J104" s="29">
        <f>(C104-(E104+F104+G104+H104+I104))</f>
        <v>16</v>
      </c>
      <c r="K104" s="6">
        <f>((E104+F104)/18)</f>
        <v>2.888888888888889</v>
      </c>
      <c r="L104" s="5" t="s">
        <v>38</v>
      </c>
      <c r="M104" s="9">
        <f>((C104-(E104+F104+G104+H104+I104))*100/C104)</f>
        <v>21.333333333333332</v>
      </c>
    </row>
    <row r="105" spans="1:13" ht="15">
      <c r="A105" s="64" t="s">
        <v>30</v>
      </c>
      <c r="B105" s="3" t="s">
        <v>28</v>
      </c>
      <c r="C105" s="5">
        <v>72</v>
      </c>
      <c r="D105" s="18">
        <v>0</v>
      </c>
      <c r="E105" s="5"/>
      <c r="F105" s="5"/>
      <c r="G105" s="5"/>
      <c r="H105" s="6"/>
      <c r="I105" s="5"/>
      <c r="J105" s="4"/>
      <c r="K105" s="8">
        <v>4</v>
      </c>
      <c r="L105" s="5" t="s">
        <v>29</v>
      </c>
      <c r="M105" s="7"/>
    </row>
    <row r="106" spans="1:13" ht="15">
      <c r="A106" s="2"/>
      <c r="B106" s="10" t="s">
        <v>33</v>
      </c>
      <c r="C106" s="11">
        <f>SUM(C101:C104)</f>
        <v>465</v>
      </c>
      <c r="D106" s="11">
        <f aca="true" t="shared" si="1" ref="D106:J106">SUM(D101:D104)</f>
        <v>15.5</v>
      </c>
      <c r="E106" s="11">
        <f t="shared" si="1"/>
        <v>58</v>
      </c>
      <c r="F106" s="11">
        <f t="shared" si="1"/>
        <v>148</v>
      </c>
      <c r="G106" s="11">
        <f t="shared" si="1"/>
        <v>0</v>
      </c>
      <c r="H106" s="11">
        <f t="shared" si="1"/>
        <v>46</v>
      </c>
      <c r="I106" s="11">
        <f t="shared" si="1"/>
        <v>8</v>
      </c>
      <c r="J106" s="11">
        <f t="shared" si="1"/>
        <v>205</v>
      </c>
      <c r="K106" s="13">
        <f>SUM(K101:K105)</f>
        <v>15.444444444444445</v>
      </c>
      <c r="L106" s="14"/>
      <c r="M106" s="15">
        <f>SUM(E106,F106,G106,H106,I106,J106)</f>
        <v>465</v>
      </c>
    </row>
    <row r="107" spans="1:13" ht="15">
      <c r="A107" s="79" t="s">
        <v>34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1:13" ht="15">
      <c r="A108" s="2" t="s">
        <v>35</v>
      </c>
      <c r="B108" s="3" t="s">
        <v>143</v>
      </c>
      <c r="C108" s="4">
        <v>150</v>
      </c>
      <c r="D108" s="4">
        <f>(C108/30)</f>
        <v>5</v>
      </c>
      <c r="E108" s="4">
        <v>26</v>
      </c>
      <c r="F108" s="4">
        <v>32</v>
      </c>
      <c r="G108" s="4">
        <v>10</v>
      </c>
      <c r="H108" s="6">
        <f>(C108*0.1)</f>
        <v>15</v>
      </c>
      <c r="I108" s="4">
        <v>4</v>
      </c>
      <c r="J108" s="4">
        <f>(C108-(E108+F108+G108+H108+I108))</f>
        <v>63</v>
      </c>
      <c r="K108" s="16">
        <f>((E108+G108+F108)/18)</f>
        <v>3.7777777777777777</v>
      </c>
      <c r="L108" s="5" t="s">
        <v>22</v>
      </c>
      <c r="M108" s="7">
        <f>((C108-(E108+F108+G108+H108+I108))*100/C108)</f>
        <v>42</v>
      </c>
    </row>
    <row r="109" spans="1:13" ht="15">
      <c r="A109" s="2" t="s">
        <v>58</v>
      </c>
      <c r="B109" s="3" t="s">
        <v>50</v>
      </c>
      <c r="C109" s="4">
        <v>45</v>
      </c>
      <c r="D109" s="4">
        <f>(C109/30)</f>
        <v>1.5</v>
      </c>
      <c r="E109" s="4">
        <v>4</v>
      </c>
      <c r="F109" s="4">
        <v>16</v>
      </c>
      <c r="G109" s="4"/>
      <c r="H109" s="8">
        <v>4</v>
      </c>
      <c r="I109" s="4"/>
      <c r="J109" s="29">
        <f>(C109-(E109+F109+G109+H109+I109))</f>
        <v>21</v>
      </c>
      <c r="K109" s="16">
        <f>((E109+F109+G109)/18)</f>
        <v>1.1111111111111112</v>
      </c>
      <c r="L109" s="5" t="s">
        <v>29</v>
      </c>
      <c r="M109" s="7">
        <f>((C109-(E109+F109+G109+H109+I109))*100/C109)</f>
        <v>46.666666666666664</v>
      </c>
    </row>
    <row r="110" spans="1:13" ht="15">
      <c r="A110" s="2" t="s">
        <v>39</v>
      </c>
      <c r="B110" s="65" t="s">
        <v>54</v>
      </c>
      <c r="C110" s="4">
        <v>120</v>
      </c>
      <c r="D110" s="4">
        <f>(C110/30)</f>
        <v>4</v>
      </c>
      <c r="E110" s="4">
        <v>14</v>
      </c>
      <c r="F110" s="4">
        <v>28</v>
      </c>
      <c r="G110" s="4"/>
      <c r="H110" s="6">
        <f>(C110*0.1)</f>
        <v>12</v>
      </c>
      <c r="I110" s="4">
        <v>4</v>
      </c>
      <c r="J110" s="29">
        <f>(C110-(E110+F110+G110+H110+I110))</f>
        <v>62</v>
      </c>
      <c r="K110" s="16">
        <f>((E110+G110+F110)/18)</f>
        <v>2.3333333333333335</v>
      </c>
      <c r="L110" s="5" t="s">
        <v>22</v>
      </c>
      <c r="M110" s="7">
        <f>((C110-(E110+F110+G110+H110+I110))*100/C110)</f>
        <v>51.666666666666664</v>
      </c>
    </row>
    <row r="111" spans="1:13" ht="15">
      <c r="A111" s="2"/>
      <c r="B111" s="10" t="s">
        <v>33</v>
      </c>
      <c r="C111" s="11">
        <f aca="true" t="shared" si="2" ref="C111:K111">SUM(C108:C110)</f>
        <v>315</v>
      </c>
      <c r="D111" s="12">
        <f t="shared" si="2"/>
        <v>10.5</v>
      </c>
      <c r="E111" s="11">
        <f t="shared" si="2"/>
        <v>44</v>
      </c>
      <c r="F111" s="11">
        <f t="shared" si="2"/>
        <v>76</v>
      </c>
      <c r="G111" s="11">
        <f t="shared" si="2"/>
        <v>10</v>
      </c>
      <c r="H111" s="13">
        <f t="shared" si="2"/>
        <v>31</v>
      </c>
      <c r="I111" s="11">
        <f t="shared" si="2"/>
        <v>8</v>
      </c>
      <c r="J111" s="11">
        <f t="shared" si="2"/>
        <v>146</v>
      </c>
      <c r="K111" s="13">
        <f t="shared" si="2"/>
        <v>7.222222222222223</v>
      </c>
      <c r="L111" s="19"/>
      <c r="M111" s="15">
        <f>SUM(E111,F111,G111,H111,I111,J111)</f>
        <v>315</v>
      </c>
    </row>
    <row r="112" spans="1:13" ht="15">
      <c r="A112" s="117" t="s">
        <v>142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9"/>
    </row>
    <row r="113" spans="1:13" ht="15">
      <c r="A113" s="2" t="s">
        <v>37</v>
      </c>
      <c r="B113" s="3" t="s">
        <v>70</v>
      </c>
      <c r="C113" s="4">
        <v>150</v>
      </c>
      <c r="D113" s="4">
        <f>(C113/30)</f>
        <v>5</v>
      </c>
      <c r="E113" s="4">
        <v>20</v>
      </c>
      <c r="F113" s="4">
        <v>40</v>
      </c>
      <c r="G113" s="4"/>
      <c r="H113" s="6">
        <f>(C113*0.1)</f>
        <v>15</v>
      </c>
      <c r="I113" s="4">
        <v>4</v>
      </c>
      <c r="J113" s="6">
        <f>(C113-(E113+F113+G113+H113+I113))</f>
        <v>71</v>
      </c>
      <c r="K113" s="16">
        <f>((E113+F113)/18)</f>
        <v>3.3333333333333335</v>
      </c>
      <c r="L113" s="5" t="s">
        <v>49</v>
      </c>
      <c r="M113" s="7">
        <f>((C113-(E113+F113+G113+H113+I113))*100/C113)</f>
        <v>47.333333333333336</v>
      </c>
    </row>
    <row r="114" spans="1:13" ht="15">
      <c r="A114" s="2"/>
      <c r="B114" s="10" t="s">
        <v>33</v>
      </c>
      <c r="C114" s="11">
        <f>SUM(C113)</f>
        <v>150</v>
      </c>
      <c r="D114" s="11">
        <f aca="true" t="shared" si="3" ref="D114:K114">SUM(D113)</f>
        <v>5</v>
      </c>
      <c r="E114" s="11">
        <f t="shared" si="3"/>
        <v>20</v>
      </c>
      <c r="F114" s="11">
        <f t="shared" si="3"/>
        <v>40</v>
      </c>
      <c r="G114" s="11">
        <f t="shared" si="3"/>
        <v>0</v>
      </c>
      <c r="H114" s="11">
        <f t="shared" si="3"/>
        <v>15</v>
      </c>
      <c r="I114" s="11">
        <f t="shared" si="3"/>
        <v>4</v>
      </c>
      <c r="J114" s="11">
        <f t="shared" si="3"/>
        <v>71</v>
      </c>
      <c r="K114" s="13">
        <f t="shared" si="3"/>
        <v>3.3333333333333335</v>
      </c>
      <c r="L114" s="19"/>
      <c r="M114" s="15"/>
    </row>
    <row r="115" spans="1:13" ht="15">
      <c r="A115" s="2"/>
      <c r="B115" s="19" t="s">
        <v>44</v>
      </c>
      <c r="C115" s="11">
        <f>SUM(C106,C111,C114)</f>
        <v>930</v>
      </c>
      <c r="D115" s="11">
        <f aca="true" t="shared" si="4" ref="D115:K115">SUM(D106,D111,D114)</f>
        <v>31</v>
      </c>
      <c r="E115" s="11">
        <f t="shared" si="4"/>
        <v>122</v>
      </c>
      <c r="F115" s="11">
        <f t="shared" si="4"/>
        <v>264</v>
      </c>
      <c r="G115" s="11">
        <f t="shared" si="4"/>
        <v>10</v>
      </c>
      <c r="H115" s="11">
        <f t="shared" si="4"/>
        <v>92</v>
      </c>
      <c r="I115" s="11">
        <f t="shared" si="4"/>
        <v>20</v>
      </c>
      <c r="J115" s="11">
        <f t="shared" si="4"/>
        <v>422</v>
      </c>
      <c r="K115" s="11">
        <f t="shared" si="4"/>
        <v>26</v>
      </c>
      <c r="L115" s="19"/>
      <c r="M115" s="22">
        <f>SUM(E115,F115,G115,H115,I115,J115)</f>
        <v>930</v>
      </c>
    </row>
    <row r="118" spans="1:13" ht="15.75">
      <c r="A118" s="80" t="s">
        <v>51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1:13" ht="15">
      <c r="A119" s="81" t="s">
        <v>52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5">
      <c r="A120" s="75" t="s">
        <v>3</v>
      </c>
      <c r="B120" s="75" t="s">
        <v>4</v>
      </c>
      <c r="C120" s="75" t="s">
        <v>5</v>
      </c>
      <c r="D120" s="75"/>
      <c r="E120" s="75"/>
      <c r="F120" s="75"/>
      <c r="G120" s="75"/>
      <c r="H120" s="75"/>
      <c r="I120" s="75"/>
      <c r="J120" s="75"/>
      <c r="K120" s="74" t="s">
        <v>6</v>
      </c>
      <c r="L120" s="74" t="s">
        <v>7</v>
      </c>
      <c r="M120" s="74" t="s">
        <v>8</v>
      </c>
    </row>
    <row r="121" spans="1:13" ht="28.5" customHeight="1">
      <c r="A121" s="75"/>
      <c r="B121" s="75"/>
      <c r="C121" s="75" t="s">
        <v>9</v>
      </c>
      <c r="D121" s="75"/>
      <c r="E121" s="75" t="s">
        <v>10</v>
      </c>
      <c r="F121" s="75"/>
      <c r="G121" s="75"/>
      <c r="H121" s="75"/>
      <c r="I121" s="75"/>
      <c r="J121" s="75" t="s">
        <v>11</v>
      </c>
      <c r="K121" s="74"/>
      <c r="L121" s="74"/>
      <c r="M121" s="74"/>
    </row>
    <row r="122" spans="1:13" ht="15">
      <c r="A122" s="75"/>
      <c r="B122" s="75"/>
      <c r="C122" s="74" t="s">
        <v>5</v>
      </c>
      <c r="D122" s="74" t="s">
        <v>12</v>
      </c>
      <c r="E122" s="74" t="s">
        <v>13</v>
      </c>
      <c r="F122" s="74" t="s">
        <v>14</v>
      </c>
      <c r="G122" s="74" t="s">
        <v>15</v>
      </c>
      <c r="H122" s="74" t="s">
        <v>16</v>
      </c>
      <c r="I122" s="74" t="s">
        <v>17</v>
      </c>
      <c r="J122" s="75"/>
      <c r="K122" s="74"/>
      <c r="L122" s="74"/>
      <c r="M122" s="74"/>
    </row>
    <row r="123" spans="1:13" ht="15">
      <c r="A123" s="75"/>
      <c r="B123" s="75"/>
      <c r="C123" s="74"/>
      <c r="D123" s="74"/>
      <c r="E123" s="74"/>
      <c r="F123" s="74"/>
      <c r="G123" s="74"/>
      <c r="H123" s="74"/>
      <c r="I123" s="74"/>
      <c r="J123" s="75"/>
      <c r="K123" s="74"/>
      <c r="L123" s="74"/>
      <c r="M123" s="74"/>
    </row>
    <row r="124" spans="1:13" ht="41.25" customHeight="1">
      <c r="A124" s="75"/>
      <c r="B124" s="75"/>
      <c r="C124" s="74"/>
      <c r="D124" s="74"/>
      <c r="E124" s="74"/>
      <c r="F124" s="74"/>
      <c r="G124" s="74"/>
      <c r="H124" s="74"/>
      <c r="I124" s="74"/>
      <c r="J124" s="75"/>
      <c r="K124" s="74"/>
      <c r="L124" s="74"/>
      <c r="M124" s="74"/>
    </row>
    <row r="125" spans="1:13" ht="15">
      <c r="A125" s="75" t="s">
        <v>18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13" ht="15">
      <c r="A126" s="76" t="s">
        <v>19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8"/>
    </row>
    <row r="127" spans="1:13" ht="15">
      <c r="A127" s="2" t="s">
        <v>20</v>
      </c>
      <c r="B127" s="3" t="s">
        <v>26</v>
      </c>
      <c r="C127" s="4">
        <v>75</v>
      </c>
      <c r="D127" s="4">
        <f>(C127/30)</f>
        <v>2.5</v>
      </c>
      <c r="E127" s="4"/>
      <c r="F127" s="4">
        <v>52</v>
      </c>
      <c r="G127" s="4"/>
      <c r="H127" s="8">
        <v>7</v>
      </c>
      <c r="I127" s="4"/>
      <c r="J127" s="29">
        <f>(C127-(E127+F127+G127+H127+I127))</f>
        <v>16</v>
      </c>
      <c r="K127" s="6">
        <f>((E127+F127)/18)</f>
        <v>2.888888888888889</v>
      </c>
      <c r="L127" s="5" t="s">
        <v>53</v>
      </c>
      <c r="M127" s="9">
        <f>((C127-(E127+F127+G127+H127+I127))*100/C127)</f>
        <v>21.333333333333332</v>
      </c>
    </row>
    <row r="128" spans="1:13" ht="15">
      <c r="A128" s="2" t="s">
        <v>23</v>
      </c>
      <c r="B128" s="3" t="s">
        <v>28</v>
      </c>
      <c r="C128" s="5">
        <v>72</v>
      </c>
      <c r="D128" s="18">
        <v>0</v>
      </c>
      <c r="E128" s="5"/>
      <c r="F128" s="5"/>
      <c r="G128" s="5"/>
      <c r="H128" s="6"/>
      <c r="I128" s="5"/>
      <c r="J128" s="4"/>
      <c r="K128" s="8">
        <v>4</v>
      </c>
      <c r="L128" s="5" t="s">
        <v>29</v>
      </c>
      <c r="M128" s="7"/>
    </row>
    <row r="129" spans="1:13" ht="15">
      <c r="A129" s="2"/>
      <c r="B129" s="10" t="s">
        <v>33</v>
      </c>
      <c r="C129" s="11">
        <f>SUM(C127)</f>
        <v>75</v>
      </c>
      <c r="D129" s="12">
        <f>SUM(D127:D128)</f>
        <v>2.5</v>
      </c>
      <c r="E129" s="11">
        <f>(E127)</f>
        <v>0</v>
      </c>
      <c r="F129" s="11">
        <f>SUM(F127:F128)</f>
        <v>52</v>
      </c>
      <c r="G129" s="11"/>
      <c r="H129" s="13">
        <f>SUM(H127:H128)</f>
        <v>7</v>
      </c>
      <c r="I129" s="11">
        <f>SUM(I127:I128)</f>
        <v>0</v>
      </c>
      <c r="J129" s="11">
        <f>SUM(J127:J128)</f>
        <v>16</v>
      </c>
      <c r="K129" s="13">
        <f>SUM(K127:K128)</f>
        <v>6.888888888888889</v>
      </c>
      <c r="L129" s="14"/>
      <c r="M129" s="15">
        <f>SUM(E129,F129,G129,H129,I129,J129)</f>
        <v>75</v>
      </c>
    </row>
    <row r="130" spans="1:13" ht="15">
      <c r="A130" s="79" t="s">
        <v>34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1:13" ht="15">
      <c r="A131" s="2" t="s">
        <v>35</v>
      </c>
      <c r="B131" s="3" t="s">
        <v>144</v>
      </c>
      <c r="C131" s="4">
        <v>120</v>
      </c>
      <c r="D131" s="4">
        <f>(C131/30)</f>
        <v>4</v>
      </c>
      <c r="E131" s="4">
        <v>14</v>
      </c>
      <c r="F131" s="4">
        <v>28</v>
      </c>
      <c r="G131" s="4"/>
      <c r="H131" s="6">
        <f>(C131*0.1)</f>
        <v>12</v>
      </c>
      <c r="I131" s="4">
        <v>4</v>
      </c>
      <c r="J131" s="4">
        <f>(C131-(E131+F131+G131+H131+I131))</f>
        <v>62</v>
      </c>
      <c r="K131" s="16">
        <f>((E131+F131)/18)</f>
        <v>2.3333333333333335</v>
      </c>
      <c r="L131" s="5" t="s">
        <v>22</v>
      </c>
      <c r="M131" s="7">
        <f>((C131-(E131+F131+G131+H131+I131))*100/C131)</f>
        <v>51.666666666666664</v>
      </c>
    </row>
    <row r="132" spans="1:13" ht="15">
      <c r="A132" s="2" t="s">
        <v>37</v>
      </c>
      <c r="B132" s="3" t="s">
        <v>56</v>
      </c>
      <c r="C132" s="4">
        <v>120</v>
      </c>
      <c r="D132" s="4">
        <v>4</v>
      </c>
      <c r="E132" s="4">
        <v>20</v>
      </c>
      <c r="F132" s="4">
        <v>12</v>
      </c>
      <c r="G132" s="4">
        <v>14</v>
      </c>
      <c r="H132" s="6">
        <v>12</v>
      </c>
      <c r="I132" s="4">
        <v>4</v>
      </c>
      <c r="J132" s="4">
        <v>58</v>
      </c>
      <c r="K132" s="16">
        <v>3</v>
      </c>
      <c r="L132" s="5" t="s">
        <v>22</v>
      </c>
      <c r="M132" s="7"/>
    </row>
    <row r="133" spans="1:13" ht="15">
      <c r="A133" s="2" t="s">
        <v>39</v>
      </c>
      <c r="B133" s="3" t="s">
        <v>55</v>
      </c>
      <c r="C133" s="4">
        <v>120</v>
      </c>
      <c r="D133" s="4">
        <f>(C133/30)</f>
        <v>4</v>
      </c>
      <c r="E133" s="4">
        <v>14</v>
      </c>
      <c r="F133" s="4">
        <v>28</v>
      </c>
      <c r="G133" s="4"/>
      <c r="H133" s="6">
        <f>(C133*0.1)</f>
        <v>12</v>
      </c>
      <c r="I133" s="4">
        <v>4</v>
      </c>
      <c r="J133" s="6">
        <f>(C133-(E133+F133+G133+H133+I133))</f>
        <v>62</v>
      </c>
      <c r="K133" s="16">
        <f>((E133+G133+F133)/18)</f>
        <v>2.3333333333333335</v>
      </c>
      <c r="L133" s="5" t="s">
        <v>49</v>
      </c>
      <c r="M133" s="7">
        <f>((C133-(E133+F133+G133+H133+I133))*100/C133)</f>
        <v>51.666666666666664</v>
      </c>
    </row>
    <row r="134" spans="1:13" ht="15">
      <c r="A134" s="2"/>
      <c r="B134" s="10" t="s">
        <v>33</v>
      </c>
      <c r="C134" s="11">
        <f aca="true" t="shared" si="5" ref="C134:J134">SUM(C131:C133)</f>
        <v>360</v>
      </c>
      <c r="D134" s="12">
        <f t="shared" si="5"/>
        <v>12</v>
      </c>
      <c r="E134" s="11">
        <f t="shared" si="5"/>
        <v>48</v>
      </c>
      <c r="F134" s="11">
        <f t="shared" si="5"/>
        <v>68</v>
      </c>
      <c r="G134" s="11">
        <f t="shared" si="5"/>
        <v>14</v>
      </c>
      <c r="H134" s="13">
        <f t="shared" si="5"/>
        <v>36</v>
      </c>
      <c r="I134" s="11">
        <f t="shared" si="5"/>
        <v>12</v>
      </c>
      <c r="J134" s="11">
        <f t="shared" si="5"/>
        <v>182</v>
      </c>
      <c r="K134" s="21">
        <v>6</v>
      </c>
      <c r="L134" s="19"/>
      <c r="M134" s="15">
        <f>SUM(E134,F134,G134,H134,I134,J134)</f>
        <v>360</v>
      </c>
    </row>
    <row r="135" spans="1:13" ht="15">
      <c r="A135" s="79" t="s">
        <v>57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</row>
    <row r="136" spans="1:13" ht="15">
      <c r="A136" s="2" t="s">
        <v>58</v>
      </c>
      <c r="B136" s="3" t="s">
        <v>59</v>
      </c>
      <c r="C136" s="4">
        <v>120</v>
      </c>
      <c r="D136" s="4">
        <f>(C136/30)</f>
        <v>4</v>
      </c>
      <c r="E136" s="62">
        <v>18</v>
      </c>
      <c r="F136" s="62">
        <v>28</v>
      </c>
      <c r="G136" s="4"/>
      <c r="H136" s="6">
        <f>(C136*0.1)</f>
        <v>12</v>
      </c>
      <c r="I136" s="4">
        <v>4</v>
      </c>
      <c r="J136" s="4">
        <f>(C136-(E136+F136+G136+H136+I136))</f>
        <v>58</v>
      </c>
      <c r="K136" s="16">
        <f>((E136+F136)/18)</f>
        <v>2.5555555555555554</v>
      </c>
      <c r="L136" s="5" t="s">
        <v>22</v>
      </c>
      <c r="M136" s="7">
        <f>((C136-(E136+F136+G136+H136+I136))*100/C136)</f>
        <v>48.333333333333336</v>
      </c>
    </row>
    <row r="137" spans="1:13" ht="15">
      <c r="A137" s="2"/>
      <c r="B137" s="10" t="s">
        <v>33</v>
      </c>
      <c r="C137" s="11">
        <f aca="true" t="shared" si="6" ref="C137:J137">SUM(C136:C136)</f>
        <v>120</v>
      </c>
      <c r="D137" s="12">
        <f t="shared" si="6"/>
        <v>4</v>
      </c>
      <c r="E137" s="11">
        <f t="shared" si="6"/>
        <v>18</v>
      </c>
      <c r="F137" s="11">
        <f t="shared" si="6"/>
        <v>28</v>
      </c>
      <c r="G137" s="11">
        <f t="shared" si="6"/>
        <v>0</v>
      </c>
      <c r="H137" s="13">
        <f t="shared" si="6"/>
        <v>12</v>
      </c>
      <c r="I137" s="11">
        <f t="shared" si="6"/>
        <v>4</v>
      </c>
      <c r="J137" s="11">
        <f t="shared" si="6"/>
        <v>58</v>
      </c>
      <c r="K137" s="21">
        <v>6</v>
      </c>
      <c r="L137" s="19"/>
      <c r="M137" s="15">
        <f>SUM(E137,F137,G137,H137,I137,J137)</f>
        <v>120</v>
      </c>
    </row>
    <row r="138" spans="1:13" ht="29.25" customHeight="1">
      <c r="A138" s="75" t="s">
        <v>62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1:13" ht="15">
      <c r="A139" s="2" t="s">
        <v>63</v>
      </c>
      <c r="B139" s="3" t="s">
        <v>69</v>
      </c>
      <c r="C139" s="4">
        <v>150</v>
      </c>
      <c r="D139" s="4">
        <f>(C139/30)</f>
        <v>5</v>
      </c>
      <c r="E139" s="4">
        <v>14</v>
      </c>
      <c r="F139" s="4">
        <v>28</v>
      </c>
      <c r="G139" s="4"/>
      <c r="H139" s="6">
        <f>(C139*0.1)</f>
        <v>15</v>
      </c>
      <c r="I139" s="4"/>
      <c r="J139" s="4">
        <f>(C139-(E139+F139+G139+H139+I139))</f>
        <v>93</v>
      </c>
      <c r="K139" s="16">
        <f>((E139+F139)/18)</f>
        <v>2.3333333333333335</v>
      </c>
      <c r="L139" s="5" t="s">
        <v>29</v>
      </c>
      <c r="M139" s="7">
        <f>((C139-(E139+F139+G139+H139+I139))*100/C139)</f>
        <v>62</v>
      </c>
    </row>
    <row r="140" spans="1:13" ht="15">
      <c r="A140" s="2" t="s">
        <v>64</v>
      </c>
      <c r="B140" s="3" t="s">
        <v>145</v>
      </c>
      <c r="C140" s="4">
        <v>150</v>
      </c>
      <c r="D140" s="4">
        <f>(C140/30)</f>
        <v>5</v>
      </c>
      <c r="E140" s="4">
        <v>14</v>
      </c>
      <c r="F140" s="4">
        <v>28</v>
      </c>
      <c r="G140" s="4"/>
      <c r="H140" s="6">
        <f>(C140*0.1)</f>
        <v>15</v>
      </c>
      <c r="I140" s="4"/>
      <c r="J140" s="6">
        <f>(C140-(E140+F140+G140+H140+I140))</f>
        <v>93</v>
      </c>
      <c r="K140" s="16">
        <f>((E140+F140)/18)</f>
        <v>2.3333333333333335</v>
      </c>
      <c r="L140" s="5" t="s">
        <v>29</v>
      </c>
      <c r="M140" s="7">
        <f>((C140-(E140+F140+G140+H140+I140))*100/C140)</f>
        <v>62</v>
      </c>
    </row>
    <row r="141" spans="1:13" ht="15">
      <c r="A141" s="2" t="s">
        <v>65</v>
      </c>
      <c r="B141" s="3" t="s">
        <v>146</v>
      </c>
      <c r="C141" s="4">
        <v>150</v>
      </c>
      <c r="D141" s="4">
        <f>(C141/30)</f>
        <v>5</v>
      </c>
      <c r="E141" s="4">
        <v>14</v>
      </c>
      <c r="F141" s="4">
        <v>28</v>
      </c>
      <c r="G141" s="4"/>
      <c r="H141" s="6">
        <f>(C141*0.1)</f>
        <v>15</v>
      </c>
      <c r="I141" s="4"/>
      <c r="J141" s="29">
        <f>(C141-(E141+F141+G141+H141+I141))</f>
        <v>93</v>
      </c>
      <c r="K141" s="16">
        <f>((E141+F141+G141)/18)</f>
        <v>2.3333333333333335</v>
      </c>
      <c r="L141" s="5" t="s">
        <v>29</v>
      </c>
      <c r="M141" s="7">
        <f>((C141-(E141+F141+G141+H141+I141))*100/C141)</f>
        <v>62</v>
      </c>
    </row>
    <row r="142" spans="1:13" ht="15">
      <c r="A142" s="2" t="s">
        <v>67</v>
      </c>
      <c r="B142" s="3" t="s">
        <v>147</v>
      </c>
      <c r="C142" s="4">
        <v>150</v>
      </c>
      <c r="D142" s="4">
        <f>(C142/30)</f>
        <v>5</v>
      </c>
      <c r="E142" s="4">
        <v>14</v>
      </c>
      <c r="F142" s="4">
        <v>28</v>
      </c>
      <c r="G142" s="4"/>
      <c r="H142" s="6">
        <f>(C142*0.1)</f>
        <v>15</v>
      </c>
      <c r="I142" s="4"/>
      <c r="J142" s="29">
        <f>(C142-(E142+F142+G142+H142+I142))</f>
        <v>93</v>
      </c>
      <c r="K142" s="16">
        <f>((E142+F142+G142)/18)</f>
        <v>2.3333333333333335</v>
      </c>
      <c r="L142" s="5" t="s">
        <v>29</v>
      </c>
      <c r="M142" s="7">
        <f>((C142-(E142+F142+G142+H142+I142))*100/C142)</f>
        <v>62</v>
      </c>
    </row>
    <row r="143" spans="1:13" ht="15">
      <c r="A143" s="2"/>
      <c r="B143" s="10" t="s">
        <v>33</v>
      </c>
      <c r="C143" s="11">
        <f>SUM(C141:C142)</f>
        <v>300</v>
      </c>
      <c r="D143" s="12">
        <f>SUM(D141:D142)</f>
        <v>10</v>
      </c>
      <c r="E143" s="11">
        <f>SUM(E141:E142)</f>
        <v>28</v>
      </c>
      <c r="F143" s="11">
        <f>SUM(F141:F142)</f>
        <v>56</v>
      </c>
      <c r="G143" s="11">
        <f>SUM(G139:G141)</f>
        <v>0</v>
      </c>
      <c r="H143" s="13">
        <f>SUM(H141:H142)</f>
        <v>30</v>
      </c>
      <c r="I143" s="11">
        <f>SUM(I139:I141)</f>
        <v>0</v>
      </c>
      <c r="J143" s="13">
        <f>SUM(J141:J142)</f>
        <v>186</v>
      </c>
      <c r="K143" s="21">
        <v>4</v>
      </c>
      <c r="L143" s="19"/>
      <c r="M143" s="15">
        <f>SUM(E143,F143,G143,H143,I143,J143)</f>
        <v>300</v>
      </c>
    </row>
    <row r="144" spans="1:13" ht="15">
      <c r="A144" s="2"/>
      <c r="B144" s="19" t="s">
        <v>44</v>
      </c>
      <c r="C144" s="11">
        <f aca="true" t="shared" si="7" ref="C144:K144">SUM(C129,C134,C137,C143)</f>
        <v>855</v>
      </c>
      <c r="D144" s="12">
        <f t="shared" si="7"/>
        <v>28.5</v>
      </c>
      <c r="E144" s="11">
        <f t="shared" si="7"/>
        <v>94</v>
      </c>
      <c r="F144" s="11">
        <f t="shared" si="7"/>
        <v>204</v>
      </c>
      <c r="G144" s="11">
        <f t="shared" si="7"/>
        <v>14</v>
      </c>
      <c r="H144" s="21">
        <f t="shared" si="7"/>
        <v>85</v>
      </c>
      <c r="I144" s="11">
        <f t="shared" si="7"/>
        <v>16</v>
      </c>
      <c r="J144" s="13">
        <f t="shared" si="7"/>
        <v>442</v>
      </c>
      <c r="K144" s="13">
        <f t="shared" si="7"/>
        <v>22.88888888888889</v>
      </c>
      <c r="L144" s="19"/>
      <c r="M144" s="22">
        <f>SUM(E144,F144,G144,H144,I144,J144)</f>
        <v>855</v>
      </c>
    </row>
    <row r="146" spans="1:13" ht="15">
      <c r="A146" s="81" t="s">
        <v>68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5">
      <c r="A147" s="75" t="s">
        <v>3</v>
      </c>
      <c r="B147" s="75" t="s">
        <v>4</v>
      </c>
      <c r="C147" s="75" t="s">
        <v>5</v>
      </c>
      <c r="D147" s="75"/>
      <c r="E147" s="75"/>
      <c r="F147" s="75"/>
      <c r="G147" s="75"/>
      <c r="H147" s="75"/>
      <c r="I147" s="75"/>
      <c r="J147" s="75"/>
      <c r="K147" s="74" t="s">
        <v>6</v>
      </c>
      <c r="L147" s="74" t="s">
        <v>7</v>
      </c>
      <c r="M147" s="74" t="s">
        <v>8</v>
      </c>
    </row>
    <row r="148" spans="1:13" ht="29.25" customHeight="1">
      <c r="A148" s="75"/>
      <c r="B148" s="75"/>
      <c r="C148" s="75" t="s">
        <v>9</v>
      </c>
      <c r="D148" s="75"/>
      <c r="E148" s="75" t="s">
        <v>10</v>
      </c>
      <c r="F148" s="75"/>
      <c r="G148" s="75"/>
      <c r="H148" s="75"/>
      <c r="I148" s="75"/>
      <c r="J148" s="75" t="s">
        <v>11</v>
      </c>
      <c r="K148" s="74"/>
      <c r="L148" s="74"/>
      <c r="M148" s="74"/>
    </row>
    <row r="149" spans="1:13" ht="15">
      <c r="A149" s="75"/>
      <c r="B149" s="75"/>
      <c r="C149" s="74" t="s">
        <v>5</v>
      </c>
      <c r="D149" s="74" t="s">
        <v>12</v>
      </c>
      <c r="E149" s="74" t="s">
        <v>13</v>
      </c>
      <c r="F149" s="74" t="s">
        <v>14</v>
      </c>
      <c r="G149" s="74" t="s">
        <v>15</v>
      </c>
      <c r="H149" s="74" t="s">
        <v>16</v>
      </c>
      <c r="I149" s="74" t="s">
        <v>17</v>
      </c>
      <c r="J149" s="75"/>
      <c r="K149" s="74"/>
      <c r="L149" s="74"/>
      <c r="M149" s="74"/>
    </row>
    <row r="150" spans="1:13" ht="15">
      <c r="A150" s="75"/>
      <c r="B150" s="75"/>
      <c r="C150" s="74"/>
      <c r="D150" s="74"/>
      <c r="E150" s="74"/>
      <c r="F150" s="74"/>
      <c r="G150" s="74"/>
      <c r="H150" s="74"/>
      <c r="I150" s="74"/>
      <c r="J150" s="75"/>
      <c r="K150" s="74"/>
      <c r="L150" s="74"/>
      <c r="M150" s="74"/>
    </row>
    <row r="151" spans="1:13" ht="44.25" customHeight="1">
      <c r="A151" s="75"/>
      <c r="B151" s="75"/>
      <c r="C151" s="74"/>
      <c r="D151" s="74"/>
      <c r="E151" s="74"/>
      <c r="F151" s="74"/>
      <c r="G151" s="74"/>
      <c r="H151" s="74"/>
      <c r="I151" s="74"/>
      <c r="J151" s="75"/>
      <c r="K151" s="74"/>
      <c r="L151" s="74"/>
      <c r="M151" s="74"/>
    </row>
    <row r="152" spans="1:13" ht="15">
      <c r="A152" s="75" t="s">
        <v>18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1:13" ht="15">
      <c r="A153" s="76" t="s">
        <v>19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8"/>
    </row>
    <row r="154" spans="1:13" ht="15">
      <c r="A154" s="2" t="s">
        <v>20</v>
      </c>
      <c r="B154" s="3" t="s">
        <v>26</v>
      </c>
      <c r="C154" s="4">
        <v>75</v>
      </c>
      <c r="D154" s="4">
        <f>(C154/30)</f>
        <v>2.5</v>
      </c>
      <c r="E154" s="4"/>
      <c r="F154" s="4">
        <v>52</v>
      </c>
      <c r="G154" s="4"/>
      <c r="H154" s="8">
        <v>7</v>
      </c>
      <c r="I154" s="4">
        <v>4</v>
      </c>
      <c r="J154" s="29">
        <f>(C154-(E154+F154+G154+H154+I154))</f>
        <v>12</v>
      </c>
      <c r="K154" s="6">
        <f>((E154+F154)/18)</f>
        <v>2.888888888888889</v>
      </c>
      <c r="L154" s="5" t="s">
        <v>22</v>
      </c>
      <c r="M154" s="9">
        <f>((C154-(E154+F154+G154+H154+I154))*100/C154)</f>
        <v>16</v>
      </c>
    </row>
    <row r="155" spans="1:13" ht="15">
      <c r="A155" s="2" t="s">
        <v>23</v>
      </c>
      <c r="B155" s="3" t="s">
        <v>28</v>
      </c>
      <c r="C155" s="5">
        <v>72</v>
      </c>
      <c r="D155" s="4">
        <v>0</v>
      </c>
      <c r="E155" s="5"/>
      <c r="F155" s="5"/>
      <c r="G155" s="5"/>
      <c r="H155" s="6"/>
      <c r="I155" s="5"/>
      <c r="J155" s="4"/>
      <c r="K155" s="8">
        <v>4</v>
      </c>
      <c r="L155" s="5" t="s">
        <v>29</v>
      </c>
      <c r="M155" s="7"/>
    </row>
    <row r="156" spans="1:13" ht="15">
      <c r="A156" s="2"/>
      <c r="B156" s="10" t="s">
        <v>33</v>
      </c>
      <c r="C156" s="11">
        <f>SUM(C154)</f>
        <v>75</v>
      </c>
      <c r="D156" s="12">
        <f>SUM(D154:D155)</f>
        <v>2.5</v>
      </c>
      <c r="E156" s="11">
        <f>(E154)</f>
        <v>0</v>
      </c>
      <c r="F156" s="11">
        <f>SUM(F154:F155)</f>
        <v>52</v>
      </c>
      <c r="G156" s="11"/>
      <c r="H156" s="13">
        <f>SUM(H154:H155)</f>
        <v>7</v>
      </c>
      <c r="I156" s="11">
        <f>SUM(I154:I155)</f>
        <v>4</v>
      </c>
      <c r="J156" s="11">
        <f>SUM(J154:J155)</f>
        <v>12</v>
      </c>
      <c r="K156" s="13">
        <f>SUM(K154:K155)</f>
        <v>6.888888888888889</v>
      </c>
      <c r="L156" s="14"/>
      <c r="M156" s="15">
        <f>SUM(E156,F156,G156,H156,I156,J156)</f>
        <v>75</v>
      </c>
    </row>
    <row r="157" spans="1:13" ht="15">
      <c r="A157" s="79" t="s">
        <v>57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15">
      <c r="A158" s="2" t="s">
        <v>58</v>
      </c>
      <c r="B158" s="3" t="s">
        <v>80</v>
      </c>
      <c r="C158" s="4">
        <v>120</v>
      </c>
      <c r="D158" s="4">
        <f>(C158/30)</f>
        <v>4</v>
      </c>
      <c r="E158" s="62">
        <v>18</v>
      </c>
      <c r="F158" s="4">
        <v>28</v>
      </c>
      <c r="G158" s="4"/>
      <c r="H158" s="6">
        <f>(C158*0.1)</f>
        <v>12</v>
      </c>
      <c r="I158" s="4">
        <v>4</v>
      </c>
      <c r="J158" s="4">
        <f>(C158-(E158+F158+G158+H158+I158))</f>
        <v>58</v>
      </c>
      <c r="K158" s="16">
        <f>((E158+F158)/18)</f>
        <v>2.5555555555555554</v>
      </c>
      <c r="L158" s="5" t="s">
        <v>22</v>
      </c>
      <c r="M158" s="7">
        <f>((C158-(E158+F158+G158+H158+I158))*100/C158)</f>
        <v>48.333333333333336</v>
      </c>
    </row>
    <row r="159" spans="1:13" ht="15">
      <c r="A159" s="2" t="s">
        <v>60</v>
      </c>
      <c r="B159" s="3" t="s">
        <v>148</v>
      </c>
      <c r="C159" s="4">
        <v>120</v>
      </c>
      <c r="D159" s="4">
        <f>(C159/30)</f>
        <v>4</v>
      </c>
      <c r="E159" s="62">
        <v>18</v>
      </c>
      <c r="F159" s="4">
        <v>28</v>
      </c>
      <c r="G159" s="4"/>
      <c r="H159" s="6">
        <f>(C159*0.1)</f>
        <v>12</v>
      </c>
      <c r="I159" s="4">
        <v>4</v>
      </c>
      <c r="J159" s="4">
        <v>58</v>
      </c>
      <c r="K159" s="16">
        <f>((E159+F159)/18)</f>
        <v>2.5555555555555554</v>
      </c>
      <c r="L159" s="5" t="s">
        <v>22</v>
      </c>
      <c r="M159" s="7">
        <f>((C159-(E159+F159+G159+H159+I159))*100/C159)</f>
        <v>48.333333333333336</v>
      </c>
    </row>
    <row r="160" spans="1:13" ht="15">
      <c r="A160" s="2" t="s">
        <v>74</v>
      </c>
      <c r="B160" s="3" t="s">
        <v>61</v>
      </c>
      <c r="C160" s="4">
        <v>120</v>
      </c>
      <c r="D160" s="4">
        <f>(C160/30)</f>
        <v>4</v>
      </c>
      <c r="E160" s="4">
        <v>26</v>
      </c>
      <c r="F160" s="4">
        <v>34</v>
      </c>
      <c r="G160" s="4"/>
      <c r="H160" s="6">
        <f>(C160*0.1)</f>
        <v>12</v>
      </c>
      <c r="I160" s="4">
        <v>4</v>
      </c>
      <c r="J160" s="6">
        <f>(C160-(E160+F160+G160+H160+I160))</f>
        <v>44</v>
      </c>
      <c r="K160" s="16">
        <f>((E160+F160)/18)</f>
        <v>3.3333333333333335</v>
      </c>
      <c r="L160" s="5" t="s">
        <v>49</v>
      </c>
      <c r="M160" s="7">
        <f>((C160-(E160+F160+G160+H160+I160))*100/C160)</f>
        <v>36.666666666666664</v>
      </c>
    </row>
    <row r="161" spans="1:13" ht="15">
      <c r="A161" s="2" t="s">
        <v>76</v>
      </c>
      <c r="B161" s="3" t="s">
        <v>81</v>
      </c>
      <c r="C161" s="4">
        <v>120</v>
      </c>
      <c r="D161" s="4">
        <f>(C161/30)</f>
        <v>4</v>
      </c>
      <c r="E161" s="62">
        <v>18</v>
      </c>
      <c r="F161" s="4">
        <v>28</v>
      </c>
      <c r="G161" s="4"/>
      <c r="H161" s="6">
        <f>(C161*0.1)</f>
        <v>12</v>
      </c>
      <c r="I161" s="4">
        <v>4</v>
      </c>
      <c r="J161" s="4">
        <f>(C161-(E161+F161+G161+H161+I161))</f>
        <v>58</v>
      </c>
      <c r="K161" s="16">
        <f>((E161+F161)/18)</f>
        <v>2.5555555555555554</v>
      </c>
      <c r="L161" s="5" t="s">
        <v>22</v>
      </c>
      <c r="M161" s="7">
        <f>((C161-(E161+F161+G161+H161+I161))*100/C161)</f>
        <v>48.333333333333336</v>
      </c>
    </row>
    <row r="162" spans="1:13" ht="15">
      <c r="A162" s="2"/>
      <c r="B162" s="10" t="s">
        <v>33</v>
      </c>
      <c r="C162" s="11">
        <f>SUM(C158:C161)</f>
        <v>480</v>
      </c>
      <c r="D162" s="12">
        <f>SUM(D158:D161)</f>
        <v>16</v>
      </c>
      <c r="E162" s="11">
        <f>SUM(E158:E161)</f>
        <v>80</v>
      </c>
      <c r="F162" s="11">
        <f>SUM(F158:F161)</f>
        <v>118</v>
      </c>
      <c r="G162" s="11"/>
      <c r="H162" s="13">
        <f>SUM(H158:H161)</f>
        <v>48</v>
      </c>
      <c r="I162" s="11">
        <f>SUM(I158:I161)</f>
        <v>16</v>
      </c>
      <c r="J162" s="11">
        <f>SUM(J158:J161)</f>
        <v>218</v>
      </c>
      <c r="K162" s="21">
        <v>9</v>
      </c>
      <c r="L162" s="19"/>
      <c r="M162" s="15">
        <f>SUM(E162,F162,G162,H162,I162,J162)</f>
        <v>480</v>
      </c>
    </row>
    <row r="163" spans="1:13" ht="27.75" customHeight="1">
      <c r="A163" s="75" t="s">
        <v>62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</row>
    <row r="164" spans="1:13" ht="15">
      <c r="A164" s="2" t="s">
        <v>63</v>
      </c>
      <c r="B164" s="3" t="s">
        <v>149</v>
      </c>
      <c r="C164" s="4">
        <v>150</v>
      </c>
      <c r="D164" s="4">
        <f>(C164/30)</f>
        <v>5</v>
      </c>
      <c r="E164" s="4">
        <v>14</v>
      </c>
      <c r="F164" s="4">
        <v>28</v>
      </c>
      <c r="G164" s="4"/>
      <c r="H164" s="6">
        <f>(C164*0.1)</f>
        <v>15</v>
      </c>
      <c r="I164" s="4"/>
      <c r="J164" s="4">
        <f>(C164-(E164+F164+G164+H164+I164))</f>
        <v>93</v>
      </c>
      <c r="K164" s="16">
        <f>((E164+F164)/18)</f>
        <v>2.3333333333333335</v>
      </c>
      <c r="L164" s="5" t="s">
        <v>29</v>
      </c>
      <c r="M164" s="7">
        <f>((C164-(E164+F164+G164+H164+I164))*100/C164)</f>
        <v>62</v>
      </c>
    </row>
    <row r="165" spans="1:13" ht="15">
      <c r="A165" s="2" t="s">
        <v>64</v>
      </c>
      <c r="B165" s="3" t="s">
        <v>185</v>
      </c>
      <c r="C165" s="4">
        <v>150</v>
      </c>
      <c r="D165" s="4">
        <f>(C165/30)</f>
        <v>5</v>
      </c>
      <c r="E165" s="4">
        <v>18</v>
      </c>
      <c r="F165" s="4">
        <v>28</v>
      </c>
      <c r="G165" s="4"/>
      <c r="H165" s="6">
        <f>(C165*0.1)</f>
        <v>15</v>
      </c>
      <c r="I165" s="4"/>
      <c r="J165" s="6">
        <f>(C165-(E165+F165+G165+H165+I165))</f>
        <v>89</v>
      </c>
      <c r="K165" s="16">
        <f>((E165+F165)/18)</f>
        <v>2.5555555555555554</v>
      </c>
      <c r="L165" s="5" t="s">
        <v>29</v>
      </c>
      <c r="M165" s="7">
        <f>((C165-(E165+F165+G165+H165+I165))*100/C165)</f>
        <v>59.333333333333336</v>
      </c>
    </row>
    <row r="166" spans="1:13" ht="15">
      <c r="A166" s="2" t="s">
        <v>65</v>
      </c>
      <c r="B166" s="3" t="s">
        <v>150</v>
      </c>
      <c r="C166" s="4">
        <v>150</v>
      </c>
      <c r="D166" s="4">
        <f>(C166/30)</f>
        <v>5</v>
      </c>
      <c r="E166" s="4">
        <v>14</v>
      </c>
      <c r="F166" s="4">
        <v>28</v>
      </c>
      <c r="G166" s="4"/>
      <c r="H166" s="6">
        <f>(C166*0.1)</f>
        <v>15</v>
      </c>
      <c r="I166" s="4"/>
      <c r="J166" s="29">
        <f>(C166-(E166+F166+G166+H166+I166))</f>
        <v>93</v>
      </c>
      <c r="K166" s="16">
        <f>((E166+F166+G166)/18)</f>
        <v>2.3333333333333335</v>
      </c>
      <c r="L166" s="5" t="s">
        <v>29</v>
      </c>
      <c r="M166" s="7">
        <f>((C166-(E166+F166+G166+H166+I166))*100/C166)</f>
        <v>62</v>
      </c>
    </row>
    <row r="167" spans="1:13" ht="15">
      <c r="A167" s="2" t="s">
        <v>67</v>
      </c>
      <c r="B167" s="3" t="s">
        <v>151</v>
      </c>
      <c r="C167" s="4">
        <v>150</v>
      </c>
      <c r="D167" s="4">
        <f>(C167/30)</f>
        <v>5</v>
      </c>
      <c r="E167" s="4">
        <v>14</v>
      </c>
      <c r="F167" s="4">
        <v>28</v>
      </c>
      <c r="G167" s="4"/>
      <c r="H167" s="6">
        <f>(C167*0.1)</f>
        <v>15</v>
      </c>
      <c r="I167" s="4"/>
      <c r="J167" s="29">
        <f>(C167-(E167+F167+G167+H167+I167))</f>
        <v>93</v>
      </c>
      <c r="K167" s="16">
        <f>((E167+F167+G167)/18)</f>
        <v>2.3333333333333335</v>
      </c>
      <c r="L167" s="5" t="s">
        <v>29</v>
      </c>
      <c r="M167" s="7">
        <f>((C167-(E167+F167+G167+H167+I167))*100/C167)</f>
        <v>62</v>
      </c>
    </row>
    <row r="168" spans="1:13" ht="15">
      <c r="A168" s="2"/>
      <c r="B168" s="10" t="s">
        <v>33</v>
      </c>
      <c r="C168" s="11">
        <f>SUM(C166:C167)</f>
        <v>300</v>
      </c>
      <c r="D168" s="12">
        <f>SUM(D166:D167)</f>
        <v>10</v>
      </c>
      <c r="E168" s="11">
        <f>SUM(E166:E167)</f>
        <v>28</v>
      </c>
      <c r="F168" s="11">
        <f>SUM(F166:F167)</f>
        <v>56</v>
      </c>
      <c r="G168" s="11">
        <f>SUM(G164:G166)</f>
        <v>0</v>
      </c>
      <c r="H168" s="13">
        <f>SUM(H166:H167)</f>
        <v>30</v>
      </c>
      <c r="I168" s="11">
        <f>SUM(I164:I166)</f>
        <v>0</v>
      </c>
      <c r="J168" s="13">
        <f>SUM(J166:J167)</f>
        <v>186</v>
      </c>
      <c r="K168" s="21">
        <v>4</v>
      </c>
      <c r="L168" s="19"/>
      <c r="M168" s="15">
        <f>SUM(E168,F168,G168,H168,I168,J168)</f>
        <v>300</v>
      </c>
    </row>
    <row r="169" spans="1:13" ht="15">
      <c r="A169" s="2"/>
      <c r="B169" s="19" t="s">
        <v>44</v>
      </c>
      <c r="C169" s="11">
        <f>SUM(C156,C162,C168)</f>
        <v>855</v>
      </c>
      <c r="D169" s="11">
        <f aca="true" t="shared" si="8" ref="D169:K169">SUM(D156,D162,D168)</f>
        <v>28.5</v>
      </c>
      <c r="E169" s="11">
        <f t="shared" si="8"/>
        <v>108</v>
      </c>
      <c r="F169" s="11">
        <f t="shared" si="8"/>
        <v>226</v>
      </c>
      <c r="G169" s="11">
        <f t="shared" si="8"/>
        <v>0</v>
      </c>
      <c r="H169" s="11">
        <f t="shared" si="8"/>
        <v>85</v>
      </c>
      <c r="I169" s="11">
        <f t="shared" si="8"/>
        <v>20</v>
      </c>
      <c r="J169" s="11">
        <f t="shared" si="8"/>
        <v>416</v>
      </c>
      <c r="K169" s="13">
        <f t="shared" si="8"/>
        <v>19.88888888888889</v>
      </c>
      <c r="L169" s="19"/>
      <c r="M169" s="22">
        <f>SUM(E169,F169,G169,H169,I169,J169)</f>
        <v>855</v>
      </c>
    </row>
    <row r="170" spans="2:13" ht="15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</row>
    <row r="171" spans="2:13" ht="15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</row>
    <row r="173" spans="1:12" ht="15.75">
      <c r="A173" s="80" t="s">
        <v>71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1:13" ht="15">
      <c r="A174" s="81" t="s">
        <v>72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5">
      <c r="A175" s="75" t="s">
        <v>3</v>
      </c>
      <c r="B175" s="75" t="s">
        <v>4</v>
      </c>
      <c r="C175" s="75" t="s">
        <v>5</v>
      </c>
      <c r="D175" s="75"/>
      <c r="E175" s="75"/>
      <c r="F175" s="75"/>
      <c r="G175" s="75"/>
      <c r="H175" s="75"/>
      <c r="I175" s="75"/>
      <c r="J175" s="75"/>
      <c r="K175" s="74" t="s">
        <v>6</v>
      </c>
      <c r="L175" s="74" t="s">
        <v>7</v>
      </c>
      <c r="M175" s="74" t="s">
        <v>8</v>
      </c>
    </row>
    <row r="176" spans="1:13" ht="31.5" customHeight="1">
      <c r="A176" s="75"/>
      <c r="B176" s="75"/>
      <c r="C176" s="75" t="s">
        <v>9</v>
      </c>
      <c r="D176" s="75"/>
      <c r="E176" s="75" t="s">
        <v>10</v>
      </c>
      <c r="F176" s="75"/>
      <c r="G176" s="75"/>
      <c r="H176" s="75"/>
      <c r="I176" s="75"/>
      <c r="J176" s="75" t="s">
        <v>11</v>
      </c>
      <c r="K176" s="74"/>
      <c r="L176" s="74"/>
      <c r="M176" s="74"/>
    </row>
    <row r="177" spans="1:13" ht="15">
      <c r="A177" s="75"/>
      <c r="B177" s="75"/>
      <c r="C177" s="74" t="s">
        <v>5</v>
      </c>
      <c r="D177" s="74" t="s">
        <v>12</v>
      </c>
      <c r="E177" s="74" t="s">
        <v>13</v>
      </c>
      <c r="F177" s="74" t="s">
        <v>14</v>
      </c>
      <c r="G177" s="74" t="s">
        <v>15</v>
      </c>
      <c r="H177" s="74" t="s">
        <v>16</v>
      </c>
      <c r="I177" s="74" t="s">
        <v>17</v>
      </c>
      <c r="J177" s="75"/>
      <c r="K177" s="74"/>
      <c r="L177" s="74"/>
      <c r="M177" s="74"/>
    </row>
    <row r="178" spans="1:13" ht="15">
      <c r="A178" s="75"/>
      <c r="B178" s="75"/>
      <c r="C178" s="74"/>
      <c r="D178" s="74"/>
      <c r="E178" s="74"/>
      <c r="F178" s="74"/>
      <c r="G178" s="74"/>
      <c r="H178" s="74"/>
      <c r="I178" s="74"/>
      <c r="J178" s="75"/>
      <c r="K178" s="74"/>
      <c r="L178" s="74"/>
      <c r="M178" s="74"/>
    </row>
    <row r="179" spans="1:13" ht="48.75" customHeight="1">
      <c r="A179" s="75"/>
      <c r="B179" s="75"/>
      <c r="C179" s="74"/>
      <c r="D179" s="74"/>
      <c r="E179" s="74"/>
      <c r="F179" s="74"/>
      <c r="G179" s="74"/>
      <c r="H179" s="74"/>
      <c r="I179" s="74"/>
      <c r="J179" s="75"/>
      <c r="K179" s="74"/>
      <c r="L179" s="74"/>
      <c r="M179" s="74"/>
    </row>
    <row r="180" spans="1:13" ht="15">
      <c r="A180" s="75" t="s">
        <v>18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ht="15">
      <c r="A181" s="76" t="s">
        <v>19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8"/>
    </row>
    <row r="182" spans="1:13" ht="15">
      <c r="A182" s="2" t="s">
        <v>20</v>
      </c>
      <c r="B182" s="3" t="s">
        <v>181</v>
      </c>
      <c r="C182" s="5">
        <v>36</v>
      </c>
      <c r="D182" s="18">
        <v>0</v>
      </c>
      <c r="E182" s="5"/>
      <c r="F182" s="5"/>
      <c r="G182" s="5"/>
      <c r="H182" s="6"/>
      <c r="I182" s="5"/>
      <c r="J182" s="4"/>
      <c r="K182" s="8">
        <v>2</v>
      </c>
      <c r="L182" s="5"/>
      <c r="M182" s="7"/>
    </row>
    <row r="183" spans="1:13" ht="25.5">
      <c r="A183" s="2" t="s">
        <v>23</v>
      </c>
      <c r="B183" s="3" t="s">
        <v>189</v>
      </c>
      <c r="C183" s="4">
        <v>120</v>
      </c>
      <c r="D183" s="4">
        <f>(C183/30)</f>
        <v>4</v>
      </c>
      <c r="E183" s="62">
        <v>20</v>
      </c>
      <c r="F183" s="62">
        <v>32</v>
      </c>
      <c r="G183" s="4"/>
      <c r="H183" s="6">
        <f>(C183*0.1)</f>
        <v>12</v>
      </c>
      <c r="I183" s="31">
        <v>4</v>
      </c>
      <c r="J183" s="6">
        <f>(C183-(E183+F183+G183+H183+I183))</f>
        <v>52</v>
      </c>
      <c r="K183" s="16">
        <f>((E183+F183+G183)/18)</f>
        <v>2.888888888888889</v>
      </c>
      <c r="L183" s="5" t="s">
        <v>49</v>
      </c>
      <c r="M183" s="7">
        <f>((C183-(E183+F183+G183+H183+I183))*100/C183)</f>
        <v>43.333333333333336</v>
      </c>
    </row>
    <row r="184" spans="1:13" ht="15">
      <c r="A184" s="2"/>
      <c r="B184" s="10" t="s">
        <v>33</v>
      </c>
      <c r="C184" s="11">
        <f>SUM(C183)</f>
        <v>120</v>
      </c>
      <c r="D184" s="11">
        <f aca="true" t="shared" si="9" ref="D184:K184">SUM(D183)</f>
        <v>4</v>
      </c>
      <c r="E184" s="11">
        <f t="shared" si="9"/>
        <v>20</v>
      </c>
      <c r="F184" s="11">
        <f t="shared" si="9"/>
        <v>32</v>
      </c>
      <c r="G184" s="11">
        <f t="shared" si="9"/>
        <v>0</v>
      </c>
      <c r="H184" s="11">
        <f t="shared" si="9"/>
        <v>12</v>
      </c>
      <c r="I184" s="11">
        <f t="shared" si="9"/>
        <v>4</v>
      </c>
      <c r="J184" s="11">
        <f t="shared" si="9"/>
        <v>52</v>
      </c>
      <c r="K184" s="13">
        <f t="shared" si="9"/>
        <v>2.888888888888889</v>
      </c>
      <c r="L184" s="19"/>
      <c r="M184" s="15">
        <f>SUM(E184,F184,G184,H184,I184,J184)</f>
        <v>120</v>
      </c>
    </row>
    <row r="185" spans="1:13" ht="15">
      <c r="A185" s="79" t="s">
        <v>57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</row>
    <row r="186" spans="1:13" ht="15.75">
      <c r="A186" s="2" t="s">
        <v>60</v>
      </c>
      <c r="B186" s="3" t="s">
        <v>73</v>
      </c>
      <c r="C186" s="4">
        <v>120</v>
      </c>
      <c r="D186" s="4">
        <f>(C186/30)</f>
        <v>4</v>
      </c>
      <c r="E186" s="62">
        <v>18</v>
      </c>
      <c r="F186" s="62">
        <v>28</v>
      </c>
      <c r="G186" s="4"/>
      <c r="H186" s="6">
        <f>(C186*0.1)</f>
        <v>12</v>
      </c>
      <c r="I186" s="31">
        <v>4</v>
      </c>
      <c r="J186" s="6">
        <f>(C186-(E186+F186+G186+H186+I186))</f>
        <v>58</v>
      </c>
      <c r="K186" s="16">
        <f>((E186+F186+G186)/18)</f>
        <v>2.5555555555555554</v>
      </c>
      <c r="L186" s="5" t="s">
        <v>49</v>
      </c>
      <c r="M186" s="7">
        <f>((C186-(E186+F186+G186+H186+I186))*100/C186)</f>
        <v>48.333333333333336</v>
      </c>
    </row>
    <row r="187" spans="1:13" ht="15.75">
      <c r="A187" s="2" t="s">
        <v>74</v>
      </c>
      <c r="B187" s="3" t="s">
        <v>75</v>
      </c>
      <c r="C187" s="4">
        <v>120</v>
      </c>
      <c r="D187" s="4">
        <f>(C187/30)</f>
        <v>4</v>
      </c>
      <c r="E187" s="62">
        <v>18</v>
      </c>
      <c r="F187" s="62">
        <v>28</v>
      </c>
      <c r="G187" s="4"/>
      <c r="H187" s="6">
        <f>(C187*0.1)</f>
        <v>12</v>
      </c>
      <c r="I187" s="31">
        <v>4</v>
      </c>
      <c r="J187" s="29">
        <f>(C187-(E187+F187+G187+H187+I187))</f>
        <v>58</v>
      </c>
      <c r="K187" s="16">
        <f>((E187+F187+G187)/18)</f>
        <v>2.5555555555555554</v>
      </c>
      <c r="L187" s="5" t="s">
        <v>22</v>
      </c>
      <c r="M187" s="7">
        <f>((C187-(E187+F187+G187+H187+I187))*100/C187)</f>
        <v>48.333333333333336</v>
      </c>
    </row>
    <row r="188" spans="1:13" ht="15.75">
      <c r="A188" s="2" t="s">
        <v>76</v>
      </c>
      <c r="B188" s="3" t="s">
        <v>152</v>
      </c>
      <c r="C188" s="4">
        <v>120</v>
      </c>
      <c r="D188" s="4">
        <f>(C188/30)</f>
        <v>4</v>
      </c>
      <c r="E188" s="62">
        <v>18</v>
      </c>
      <c r="F188" s="62">
        <v>28</v>
      </c>
      <c r="G188" s="4"/>
      <c r="H188" s="6">
        <f>(C188*0.1)</f>
        <v>12</v>
      </c>
      <c r="I188" s="31">
        <v>4</v>
      </c>
      <c r="J188" s="29">
        <f>(C188-(E188+F188+G188+H188+I188))</f>
        <v>58</v>
      </c>
      <c r="K188" s="16">
        <f>((E188+F188+G188)/18)</f>
        <v>2.5555555555555554</v>
      </c>
      <c r="L188" s="5" t="s">
        <v>22</v>
      </c>
      <c r="M188" s="7">
        <f>((C188-(E188+F188+G188+H188+I188))*100/C188)</f>
        <v>48.333333333333336</v>
      </c>
    </row>
    <row r="189" spans="1:13" ht="15.75">
      <c r="A189" s="2" t="s">
        <v>77</v>
      </c>
      <c r="B189" s="73" t="s">
        <v>78</v>
      </c>
      <c r="C189" s="4">
        <v>150</v>
      </c>
      <c r="D189" s="4">
        <f>(C189/30)</f>
        <v>5</v>
      </c>
      <c r="E189" s="62">
        <v>22</v>
      </c>
      <c r="F189" s="62">
        <v>22</v>
      </c>
      <c r="G189" s="4"/>
      <c r="H189" s="6">
        <f>(C189*0.1)</f>
        <v>15</v>
      </c>
      <c r="I189" s="31"/>
      <c r="J189" s="29">
        <v>91</v>
      </c>
      <c r="K189" s="16">
        <f>((E189+F189+G189)/18)</f>
        <v>2.4444444444444446</v>
      </c>
      <c r="L189" s="5"/>
      <c r="M189" s="7">
        <f>((C189-(E189+F189+G189+H189+I189))*100/C189)</f>
        <v>60.666666666666664</v>
      </c>
    </row>
    <row r="190" spans="1:13" ht="15">
      <c r="A190" s="2"/>
      <c r="B190" s="10" t="s">
        <v>33</v>
      </c>
      <c r="C190" s="11">
        <f>SUM(C186:C189)</f>
        <v>510</v>
      </c>
      <c r="D190" s="12">
        <f>SUM(D186:D189)</f>
        <v>17</v>
      </c>
      <c r="E190" s="11">
        <f>SUM(E186:E189)</f>
        <v>76</v>
      </c>
      <c r="F190" s="11">
        <f>SUM(F186:F189)</f>
        <v>106</v>
      </c>
      <c r="G190" s="11">
        <f>SUM(G186:G187)</f>
        <v>0</v>
      </c>
      <c r="H190" s="13">
        <f>SUM(H186:H189)</f>
        <v>51</v>
      </c>
      <c r="I190" s="11">
        <f>SUM(I186:I189)</f>
        <v>12</v>
      </c>
      <c r="J190" s="11">
        <f>SUM(J186:J189)</f>
        <v>265</v>
      </c>
      <c r="K190" s="21">
        <v>15</v>
      </c>
      <c r="L190" s="19"/>
      <c r="M190" s="15">
        <f>SUM(E190,F190,G190,H190,I190,J190)</f>
        <v>510</v>
      </c>
    </row>
    <row r="191" spans="1:13" ht="30" customHeight="1">
      <c r="A191" s="75" t="s">
        <v>62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 ht="15">
      <c r="A192" s="2" t="s">
        <v>63</v>
      </c>
      <c r="B192" s="3" t="s">
        <v>153</v>
      </c>
      <c r="C192" s="4">
        <v>150</v>
      </c>
      <c r="D192" s="4">
        <f>(C192/30)</f>
        <v>5</v>
      </c>
      <c r="E192" s="4">
        <v>14</v>
      </c>
      <c r="F192" s="4">
        <v>28</v>
      </c>
      <c r="G192" s="4"/>
      <c r="H192" s="6">
        <f>(C192*0.1)</f>
        <v>15</v>
      </c>
      <c r="I192" s="4"/>
      <c r="J192" s="4">
        <f>(C192-(E192+F192+G192+H192+I192))</f>
        <v>93</v>
      </c>
      <c r="K192" s="16">
        <f>((E192+F192)/18)</f>
        <v>2.3333333333333335</v>
      </c>
      <c r="L192" s="5" t="s">
        <v>29</v>
      </c>
      <c r="M192" s="7">
        <f>((C192-(E192+F192+G192+H192+I192))*100/C192)</f>
        <v>62</v>
      </c>
    </row>
    <row r="193" spans="1:13" ht="15">
      <c r="A193" s="2" t="s">
        <v>64</v>
      </c>
      <c r="B193" s="3" t="s">
        <v>154</v>
      </c>
      <c r="C193" s="4">
        <v>150</v>
      </c>
      <c r="D193" s="4">
        <f>(C193/30)</f>
        <v>5</v>
      </c>
      <c r="E193" s="4">
        <v>14</v>
      </c>
      <c r="F193" s="4">
        <v>28</v>
      </c>
      <c r="G193" s="4"/>
      <c r="H193" s="6">
        <f>(C193*0.1)</f>
        <v>15</v>
      </c>
      <c r="I193" s="4"/>
      <c r="J193" s="6">
        <f>(C193-(E193+F193+G193+H193+I193))</f>
        <v>93</v>
      </c>
      <c r="K193" s="16">
        <f>((E193+F193)/18)</f>
        <v>2.3333333333333335</v>
      </c>
      <c r="L193" s="5" t="s">
        <v>29</v>
      </c>
      <c r="M193" s="7">
        <f>((C193-(E193+F193+G193+H193+I193))*100/C193)</f>
        <v>62</v>
      </c>
    </row>
    <row r="194" spans="1:13" ht="15">
      <c r="A194" s="2" t="s">
        <v>65</v>
      </c>
      <c r="B194" s="73" t="s">
        <v>187</v>
      </c>
      <c r="C194" s="4">
        <v>150</v>
      </c>
      <c r="D194" s="4">
        <f>(C194/30)</f>
        <v>5</v>
      </c>
      <c r="E194" s="4">
        <v>14</v>
      </c>
      <c r="F194" s="4">
        <v>28</v>
      </c>
      <c r="G194" s="4"/>
      <c r="H194" s="6">
        <f>(C194*0.1)</f>
        <v>15</v>
      </c>
      <c r="I194" s="4"/>
      <c r="J194" s="29">
        <f>(C194-(E194+F194+G194+H194+I194))</f>
        <v>93</v>
      </c>
      <c r="K194" s="16">
        <f>((E194+F194+G194)/18)</f>
        <v>2.3333333333333335</v>
      </c>
      <c r="L194" s="5" t="s">
        <v>29</v>
      </c>
      <c r="M194" s="7">
        <f>((C194-(E194+F194+G194+H194+I194))*100/C194)</f>
        <v>62</v>
      </c>
    </row>
    <row r="195" spans="1:13" ht="15">
      <c r="A195" s="2" t="s">
        <v>67</v>
      </c>
      <c r="B195" s="3" t="s">
        <v>155</v>
      </c>
      <c r="C195" s="4">
        <v>150</v>
      </c>
      <c r="D195" s="4">
        <f>(C195/30)</f>
        <v>5</v>
      </c>
      <c r="E195" s="4">
        <v>14</v>
      </c>
      <c r="F195" s="4">
        <v>28</v>
      </c>
      <c r="G195" s="4"/>
      <c r="H195" s="6">
        <f>(C195*0.1)</f>
        <v>15</v>
      </c>
      <c r="I195" s="4"/>
      <c r="J195" s="29">
        <f>(C195-(E195+F195+G195+H195+I195))</f>
        <v>93</v>
      </c>
      <c r="K195" s="16">
        <f>((E195+F195+G195)/18)</f>
        <v>2.3333333333333335</v>
      </c>
      <c r="L195" s="5" t="s">
        <v>29</v>
      </c>
      <c r="M195" s="7">
        <f>((C195-(E195+F195+G195+H195+I195))*100/C195)</f>
        <v>62</v>
      </c>
    </row>
    <row r="196" spans="1:13" ht="15">
      <c r="A196" s="2" t="s">
        <v>183</v>
      </c>
      <c r="B196" s="3" t="s">
        <v>182</v>
      </c>
      <c r="C196" s="4">
        <v>150</v>
      </c>
      <c r="D196" s="4">
        <f>(C196/30)</f>
        <v>5</v>
      </c>
      <c r="E196" s="4"/>
      <c r="F196" s="4">
        <v>40</v>
      </c>
      <c r="G196" s="4"/>
      <c r="H196" s="6">
        <f>(C196*0.1)</f>
        <v>15</v>
      </c>
      <c r="I196" s="4"/>
      <c r="J196" s="29">
        <f>(C196-(E196+F196+G196+H196+I196))</f>
        <v>95</v>
      </c>
      <c r="K196" s="16">
        <f>((E196+F196+G196)/18)</f>
        <v>2.2222222222222223</v>
      </c>
      <c r="L196" s="5" t="s">
        <v>29</v>
      </c>
      <c r="M196" s="7">
        <f>((C196-(E196+F196+G196+H196+I196))*100/C196)</f>
        <v>63.333333333333336</v>
      </c>
    </row>
    <row r="197" spans="1:13" ht="15">
      <c r="A197" s="2"/>
      <c r="B197" s="10" t="s">
        <v>33</v>
      </c>
      <c r="C197" s="11">
        <f>SUM(C192,C193)</f>
        <v>300</v>
      </c>
      <c r="D197" s="12">
        <f>SUM(D192,D193)</f>
        <v>10</v>
      </c>
      <c r="E197" s="11">
        <f>SUM(E192,E193)</f>
        <v>28</v>
      </c>
      <c r="F197" s="11">
        <f>SUM(F192,F193)</f>
        <v>56</v>
      </c>
      <c r="G197" s="11">
        <f>SUM(G192:G194)</f>
        <v>0</v>
      </c>
      <c r="H197" s="13">
        <f>SUM(H192,H193)</f>
        <v>30</v>
      </c>
      <c r="I197" s="11">
        <f>SUM(I192:I194)</f>
        <v>0</v>
      </c>
      <c r="J197" s="13">
        <f>SUM(J192,J193)</f>
        <v>186</v>
      </c>
      <c r="K197" s="21">
        <v>4</v>
      </c>
      <c r="L197" s="19"/>
      <c r="M197" s="15">
        <f>SUM(E197,F197,G197,H197,I197,J197)</f>
        <v>300</v>
      </c>
    </row>
    <row r="198" spans="1:13" ht="15">
      <c r="A198" s="2"/>
      <c r="B198" s="19" t="s">
        <v>44</v>
      </c>
      <c r="C198" s="11">
        <f>SUM(C190,C197,C184)</f>
        <v>930</v>
      </c>
      <c r="D198" s="11">
        <f aca="true" t="shared" si="10" ref="D198:K198">SUM(D190,D197,D184)</f>
        <v>31</v>
      </c>
      <c r="E198" s="11">
        <f t="shared" si="10"/>
        <v>124</v>
      </c>
      <c r="F198" s="11">
        <f t="shared" si="10"/>
        <v>194</v>
      </c>
      <c r="G198" s="11">
        <f t="shared" si="10"/>
        <v>0</v>
      </c>
      <c r="H198" s="11">
        <f t="shared" si="10"/>
        <v>93</v>
      </c>
      <c r="I198" s="11">
        <f t="shared" si="10"/>
        <v>16</v>
      </c>
      <c r="J198" s="11">
        <f t="shared" si="10"/>
        <v>503</v>
      </c>
      <c r="K198" s="13">
        <f t="shared" si="10"/>
        <v>21.88888888888889</v>
      </c>
      <c r="L198" s="19"/>
      <c r="M198" s="22">
        <f>SUM(E198,F198,G198,H198,I198,J198)</f>
        <v>930</v>
      </c>
    </row>
    <row r="200" spans="1:13" ht="15">
      <c r="A200" s="81" t="s">
        <v>79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5">
      <c r="A201" s="75" t="s">
        <v>3</v>
      </c>
      <c r="B201" s="75" t="s">
        <v>4</v>
      </c>
      <c r="C201" s="75" t="s">
        <v>5</v>
      </c>
      <c r="D201" s="75"/>
      <c r="E201" s="75"/>
      <c r="F201" s="75"/>
      <c r="G201" s="75"/>
      <c r="H201" s="75"/>
      <c r="I201" s="75"/>
      <c r="J201" s="75"/>
      <c r="K201" s="74" t="s">
        <v>6</v>
      </c>
      <c r="L201" s="74" t="s">
        <v>7</v>
      </c>
      <c r="M201" s="74" t="s">
        <v>8</v>
      </c>
    </row>
    <row r="202" spans="1:13" ht="29.25" customHeight="1">
      <c r="A202" s="75"/>
      <c r="B202" s="75"/>
      <c r="C202" s="75" t="s">
        <v>9</v>
      </c>
      <c r="D202" s="75"/>
      <c r="E202" s="75" t="s">
        <v>10</v>
      </c>
      <c r="F202" s="75"/>
      <c r="G202" s="75"/>
      <c r="H202" s="75"/>
      <c r="I202" s="75"/>
      <c r="J202" s="75" t="s">
        <v>11</v>
      </c>
      <c r="K202" s="74"/>
      <c r="L202" s="74"/>
      <c r="M202" s="74"/>
    </row>
    <row r="203" spans="1:13" ht="15">
      <c r="A203" s="75"/>
      <c r="B203" s="75"/>
      <c r="C203" s="74" t="s">
        <v>5</v>
      </c>
      <c r="D203" s="74" t="s">
        <v>12</v>
      </c>
      <c r="E203" s="74" t="s">
        <v>13</v>
      </c>
      <c r="F203" s="74" t="s">
        <v>14</v>
      </c>
      <c r="G203" s="74" t="s">
        <v>15</v>
      </c>
      <c r="H203" s="74" t="s">
        <v>16</v>
      </c>
      <c r="I203" s="74" t="s">
        <v>17</v>
      </c>
      <c r="J203" s="75"/>
      <c r="K203" s="74"/>
      <c r="L203" s="74"/>
      <c r="M203" s="74"/>
    </row>
    <row r="204" spans="1:13" ht="15">
      <c r="A204" s="75"/>
      <c r="B204" s="75"/>
      <c r="C204" s="74"/>
      <c r="D204" s="74"/>
      <c r="E204" s="74"/>
      <c r="F204" s="74"/>
      <c r="G204" s="74"/>
      <c r="H204" s="74"/>
      <c r="I204" s="74"/>
      <c r="J204" s="75"/>
      <c r="K204" s="74"/>
      <c r="L204" s="74"/>
      <c r="M204" s="74"/>
    </row>
    <row r="205" spans="1:13" ht="44.25" customHeight="1">
      <c r="A205" s="75"/>
      <c r="B205" s="75"/>
      <c r="C205" s="74"/>
      <c r="D205" s="74"/>
      <c r="E205" s="74"/>
      <c r="F205" s="74"/>
      <c r="G205" s="74"/>
      <c r="H205" s="74"/>
      <c r="I205" s="74"/>
      <c r="J205" s="75"/>
      <c r="K205" s="74"/>
      <c r="L205" s="74"/>
      <c r="M205" s="74"/>
    </row>
    <row r="206" spans="1:13" ht="15">
      <c r="A206" s="75" t="s">
        <v>18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 ht="15">
      <c r="A207" s="76" t="s">
        <v>19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8"/>
    </row>
    <row r="208" spans="1:13" ht="15">
      <c r="A208" s="2" t="s">
        <v>23</v>
      </c>
      <c r="B208" s="3" t="s">
        <v>181</v>
      </c>
      <c r="C208" s="5">
        <v>36</v>
      </c>
      <c r="D208" s="18">
        <v>0</v>
      </c>
      <c r="E208" s="5"/>
      <c r="F208" s="5"/>
      <c r="G208" s="5"/>
      <c r="H208" s="6"/>
      <c r="I208" s="5"/>
      <c r="J208" s="4"/>
      <c r="K208" s="8">
        <v>2</v>
      </c>
      <c r="L208" s="5"/>
      <c r="M208" s="7"/>
    </row>
    <row r="209" spans="1:13" ht="15">
      <c r="A209" s="79" t="s">
        <v>57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</row>
    <row r="210" spans="1:13" ht="15">
      <c r="A210" s="2" t="s">
        <v>58</v>
      </c>
      <c r="B210" s="3" t="s">
        <v>66</v>
      </c>
      <c r="C210" s="4">
        <v>120</v>
      </c>
      <c r="D210" s="4">
        <f>(C210/30)</f>
        <v>4</v>
      </c>
      <c r="E210" s="62">
        <v>18</v>
      </c>
      <c r="F210" s="4">
        <v>28</v>
      </c>
      <c r="G210" s="4"/>
      <c r="H210" s="6">
        <f>(C210*0.1)</f>
        <v>12</v>
      </c>
      <c r="I210" s="4">
        <v>4</v>
      </c>
      <c r="J210" s="4">
        <f>(C210-(E210+F210+G210+H210+I210))</f>
        <v>58</v>
      </c>
      <c r="K210" s="16">
        <f>((E210+F210)/18)</f>
        <v>2.5555555555555554</v>
      </c>
      <c r="L210" s="5" t="s">
        <v>22</v>
      </c>
      <c r="M210" s="7">
        <f>((C210-(E210+F210+G210+H210+I210))*100/C210)</f>
        <v>48.333333333333336</v>
      </c>
    </row>
    <row r="211" spans="1:13" ht="15">
      <c r="A211" s="2" t="s">
        <v>60</v>
      </c>
      <c r="B211" s="3" t="s">
        <v>156</v>
      </c>
      <c r="C211" s="4">
        <v>120</v>
      </c>
      <c r="D211" s="4">
        <f>(C211/30)</f>
        <v>4</v>
      </c>
      <c r="E211" s="62">
        <v>18</v>
      </c>
      <c r="F211" s="4">
        <v>28</v>
      </c>
      <c r="G211" s="4"/>
      <c r="H211" s="6">
        <f>(C211*0.1)</f>
        <v>12</v>
      </c>
      <c r="I211" s="4">
        <v>4</v>
      </c>
      <c r="J211" s="6">
        <f>(C211-(E211+F211+G211+H211+I211))</f>
        <v>58</v>
      </c>
      <c r="K211" s="16">
        <f>((E211+F211+G211)/18)</f>
        <v>2.5555555555555554</v>
      </c>
      <c r="L211" s="5" t="s">
        <v>49</v>
      </c>
      <c r="M211" s="7">
        <f>((C211-(E211+F211+G211+H211+I211))*100/C211)</f>
        <v>48.333333333333336</v>
      </c>
    </row>
    <row r="212" spans="1:13" ht="15">
      <c r="A212" s="2" t="s">
        <v>74</v>
      </c>
      <c r="B212" s="3" t="s">
        <v>157</v>
      </c>
      <c r="C212" s="4">
        <v>120</v>
      </c>
      <c r="D212" s="4">
        <f>(C212/30)</f>
        <v>4</v>
      </c>
      <c r="E212" s="62">
        <v>18</v>
      </c>
      <c r="F212" s="4">
        <v>28</v>
      </c>
      <c r="G212" s="4"/>
      <c r="H212" s="6">
        <f>(C212*0.1)</f>
        <v>12</v>
      </c>
      <c r="I212" s="4">
        <v>4</v>
      </c>
      <c r="J212" s="29">
        <f>(C212-(E212+F212+G212+H212+I212))</f>
        <v>58</v>
      </c>
      <c r="K212" s="16">
        <f>((E212+F212+G212)/18)</f>
        <v>2.5555555555555554</v>
      </c>
      <c r="L212" s="5" t="s">
        <v>22</v>
      </c>
      <c r="M212" s="7">
        <f>((C212-(E212+F212+G212+H212+I212))*100/C212)</f>
        <v>48.333333333333336</v>
      </c>
    </row>
    <row r="213" spans="1:13" ht="15">
      <c r="A213" s="2" t="s">
        <v>76</v>
      </c>
      <c r="B213" s="73" t="s">
        <v>158</v>
      </c>
      <c r="C213" s="4">
        <v>150</v>
      </c>
      <c r="D213" s="4">
        <f>(C213/30)</f>
        <v>5</v>
      </c>
      <c r="E213" s="4">
        <v>24</v>
      </c>
      <c r="F213" s="4">
        <v>24</v>
      </c>
      <c r="G213" s="4"/>
      <c r="H213" s="6">
        <f>(C213*0.1)</f>
        <v>15</v>
      </c>
      <c r="I213" s="4">
        <v>4</v>
      </c>
      <c r="J213" s="29">
        <v>83</v>
      </c>
      <c r="K213" s="16">
        <f>((E213+F213+G213)/18)</f>
        <v>2.6666666666666665</v>
      </c>
      <c r="L213" s="5" t="s">
        <v>22</v>
      </c>
      <c r="M213" s="7">
        <f>((C213-(E213+F213+G213+H213+I213))*100/C213)</f>
        <v>55.333333333333336</v>
      </c>
    </row>
    <row r="214" spans="1:13" ht="15">
      <c r="A214" s="2"/>
      <c r="B214" s="10" t="s">
        <v>33</v>
      </c>
      <c r="C214" s="11">
        <f>SUM(C210:C213)</f>
        <v>510</v>
      </c>
      <c r="D214" s="12">
        <f>SUM(D210:D213)</f>
        <v>17</v>
      </c>
      <c r="E214" s="11">
        <f>SUM(E210:E213)</f>
        <v>78</v>
      </c>
      <c r="F214" s="11">
        <f>SUM(F210:F213)</f>
        <v>108</v>
      </c>
      <c r="G214" s="11">
        <f>SUM(G210:G212)</f>
        <v>0</v>
      </c>
      <c r="H214" s="13">
        <f>SUM(H210:H213)</f>
        <v>51</v>
      </c>
      <c r="I214" s="11">
        <f>SUM(I210:I213)</f>
        <v>16</v>
      </c>
      <c r="J214" s="11">
        <f>SUM(J210:J213)</f>
        <v>257</v>
      </c>
      <c r="K214" s="21">
        <v>12</v>
      </c>
      <c r="L214" s="19"/>
      <c r="M214" s="15">
        <f>SUM(E214,F214,G214,H214,I214,J214)</f>
        <v>510</v>
      </c>
    </row>
    <row r="215" spans="1:13" ht="39" customHeight="1">
      <c r="A215" s="75" t="s">
        <v>62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 ht="15">
      <c r="A216" s="2" t="s">
        <v>63</v>
      </c>
      <c r="B216" s="3" t="s">
        <v>159</v>
      </c>
      <c r="C216" s="4">
        <v>150</v>
      </c>
      <c r="D216" s="4">
        <f>(C216/30)</f>
        <v>5</v>
      </c>
      <c r="E216" s="4">
        <v>14</v>
      </c>
      <c r="F216" s="4">
        <v>28</v>
      </c>
      <c r="G216" s="4"/>
      <c r="H216" s="6">
        <f>(C216*0.1)</f>
        <v>15</v>
      </c>
      <c r="I216" s="4"/>
      <c r="J216" s="6">
        <f>(C216-(E216+F216+G216+H216+I216))</f>
        <v>93</v>
      </c>
      <c r="K216" s="16">
        <f>((E216+F216)/18)</f>
        <v>2.3333333333333335</v>
      </c>
      <c r="L216" s="5" t="s">
        <v>29</v>
      </c>
      <c r="M216" s="7">
        <f>((C216-(E216+F216+G216+H216+I216))*100/C216)</f>
        <v>62</v>
      </c>
    </row>
    <row r="217" spans="1:13" ht="15">
      <c r="A217" s="2" t="s">
        <v>64</v>
      </c>
      <c r="B217" s="3" t="s">
        <v>160</v>
      </c>
      <c r="C217" s="4">
        <v>150</v>
      </c>
      <c r="D217" s="4">
        <f>(C217/30)</f>
        <v>5</v>
      </c>
      <c r="E217" s="4">
        <v>14</v>
      </c>
      <c r="F217" s="4">
        <v>28</v>
      </c>
      <c r="G217" s="4"/>
      <c r="H217" s="6">
        <f>(C217*0.1)</f>
        <v>15</v>
      </c>
      <c r="I217" s="4"/>
      <c r="J217" s="6">
        <f>(C217-(E217+F217+G217+H217+I217))</f>
        <v>93</v>
      </c>
      <c r="K217" s="16">
        <f>((E217+F217)/18)</f>
        <v>2.3333333333333335</v>
      </c>
      <c r="L217" s="5" t="s">
        <v>29</v>
      </c>
      <c r="M217" s="7">
        <f>((C217-(E217+F217+G217+H217+I217))*100/C217)</f>
        <v>62</v>
      </c>
    </row>
    <row r="218" spans="1:13" ht="15">
      <c r="A218" s="2" t="s">
        <v>65</v>
      </c>
      <c r="B218" s="3" t="s">
        <v>161</v>
      </c>
      <c r="C218" s="4">
        <v>150</v>
      </c>
      <c r="D218" s="4">
        <f>(C218/30)</f>
        <v>5</v>
      </c>
      <c r="E218" s="4">
        <v>14</v>
      </c>
      <c r="F218" s="4">
        <v>28</v>
      </c>
      <c r="G218" s="4"/>
      <c r="H218" s="6">
        <f>(C218*0.1)</f>
        <v>15</v>
      </c>
      <c r="I218" s="4"/>
      <c r="J218" s="29">
        <f>(C218-(E218+F218+G218+H218+I218))</f>
        <v>93</v>
      </c>
      <c r="K218" s="16">
        <f>((E218+F218+G218)/18)</f>
        <v>2.3333333333333335</v>
      </c>
      <c r="L218" s="5" t="s">
        <v>29</v>
      </c>
      <c r="M218" s="7">
        <f>((C218-(E218+F218+G218+H218+I218))*100/C218)</f>
        <v>62</v>
      </c>
    </row>
    <row r="219" spans="1:13" ht="15">
      <c r="A219" s="2" t="s">
        <v>67</v>
      </c>
      <c r="B219" s="3" t="s">
        <v>162</v>
      </c>
      <c r="C219" s="4">
        <v>150</v>
      </c>
      <c r="D219" s="4">
        <f>(C219/30)</f>
        <v>5</v>
      </c>
      <c r="E219" s="4">
        <v>14</v>
      </c>
      <c r="F219" s="4">
        <v>28</v>
      </c>
      <c r="G219" s="4"/>
      <c r="H219" s="6">
        <f>(C219*0.1)</f>
        <v>15</v>
      </c>
      <c r="I219" s="4"/>
      <c r="J219" s="29">
        <f>(C219-(E219+F219+G219+H219+I219))</f>
        <v>93</v>
      </c>
      <c r="K219" s="16">
        <f>((E219+F219+G219)/18)</f>
        <v>2.3333333333333335</v>
      </c>
      <c r="L219" s="5" t="s">
        <v>29</v>
      </c>
      <c r="M219" s="7">
        <f>((C219-(E219+F219+G219+H219+I219))*100/C219)</f>
        <v>62</v>
      </c>
    </row>
    <row r="220" spans="1:13" ht="15">
      <c r="A220" s="2" t="s">
        <v>183</v>
      </c>
      <c r="B220" s="3" t="s">
        <v>182</v>
      </c>
      <c r="C220" s="4">
        <v>150</v>
      </c>
      <c r="D220" s="4">
        <f>(C220/30)</f>
        <v>5</v>
      </c>
      <c r="E220" s="4"/>
      <c r="F220" s="4">
        <v>40</v>
      </c>
      <c r="G220" s="4"/>
      <c r="H220" s="6">
        <f>(C220*0.1)</f>
        <v>15</v>
      </c>
      <c r="I220" s="4"/>
      <c r="J220" s="29">
        <f>(C220-(E220+F220+G220+H220+I220))</f>
        <v>95</v>
      </c>
      <c r="K220" s="16">
        <f>((E220+F220+G220)/18)</f>
        <v>2.2222222222222223</v>
      </c>
      <c r="L220" s="5" t="s">
        <v>29</v>
      </c>
      <c r="M220" s="7">
        <f>((C220-(E220+F220+G220+H220+I220))*100/C220)</f>
        <v>63.333333333333336</v>
      </c>
    </row>
    <row r="221" spans="1:13" ht="15">
      <c r="A221" s="2"/>
      <c r="B221" s="10" t="s">
        <v>33</v>
      </c>
      <c r="C221" s="11">
        <f>SUM(C216,C217)</f>
        <v>300</v>
      </c>
      <c r="D221" s="12">
        <f>SUM(D216,D217)</f>
        <v>10</v>
      </c>
      <c r="E221" s="11">
        <f>SUM(E216,E217)</f>
        <v>28</v>
      </c>
      <c r="F221" s="11">
        <f>SUM(F216,F217)</f>
        <v>56</v>
      </c>
      <c r="G221" s="11">
        <f>SUM(G216:G218)</f>
        <v>0</v>
      </c>
      <c r="H221" s="13">
        <f>SUM(H216,H217)</f>
        <v>30</v>
      </c>
      <c r="I221" s="11">
        <f>SUM(I216:I218)</f>
        <v>0</v>
      </c>
      <c r="J221" s="13">
        <f>SUM(J216,J217)</f>
        <v>186</v>
      </c>
      <c r="K221" s="21">
        <v>4</v>
      </c>
      <c r="L221" s="19"/>
      <c r="M221" s="15">
        <f>SUM(E221,F221,G221,H221,I221,J221)</f>
        <v>300</v>
      </c>
    </row>
    <row r="222" spans="1:13" ht="15">
      <c r="A222" s="89" t="s">
        <v>82</v>
      </c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1"/>
    </row>
    <row r="223" spans="1:13" ht="15">
      <c r="A223" s="2" t="s">
        <v>83</v>
      </c>
      <c r="B223" s="3" t="s">
        <v>84</v>
      </c>
      <c r="C223" s="4">
        <v>30</v>
      </c>
      <c r="D223" s="32">
        <v>1</v>
      </c>
      <c r="E223" s="4"/>
      <c r="F223" s="4">
        <v>18</v>
      </c>
      <c r="G223" s="4"/>
      <c r="H223" s="6">
        <f>(C223*0.1)</f>
        <v>3</v>
      </c>
      <c r="I223" s="4"/>
      <c r="J223" s="6">
        <f>(C223-(E223+F223+G223+H223+I223))</f>
        <v>9</v>
      </c>
      <c r="K223" s="29">
        <f>(E223+F223+G223)/18</f>
        <v>1</v>
      </c>
      <c r="L223" s="5" t="s">
        <v>29</v>
      </c>
      <c r="M223" s="33">
        <f>((C223-(E223+F223+G223+H223+I223))*100/C223)</f>
        <v>30</v>
      </c>
    </row>
    <row r="224" spans="1:13" ht="15">
      <c r="A224" s="2"/>
      <c r="B224" s="10" t="s">
        <v>33</v>
      </c>
      <c r="C224" s="11">
        <f>SUM(C223)</f>
        <v>30</v>
      </c>
      <c r="D224" s="12">
        <f>SUM(D223)</f>
        <v>1</v>
      </c>
      <c r="E224" s="11"/>
      <c r="F224" s="11">
        <f>SUM(F223)</f>
        <v>18</v>
      </c>
      <c r="G224" s="11"/>
      <c r="H224" s="13">
        <f>SUM(H223)</f>
        <v>3</v>
      </c>
      <c r="I224" s="11"/>
      <c r="J224" s="13">
        <f>SUM(J223)</f>
        <v>9</v>
      </c>
      <c r="K224" s="30">
        <f>SUM(K223)</f>
        <v>1</v>
      </c>
      <c r="L224" s="19"/>
      <c r="M224" s="15"/>
    </row>
    <row r="225" spans="1:13" ht="15">
      <c r="A225" s="2"/>
      <c r="B225" s="19" t="s">
        <v>44</v>
      </c>
      <c r="C225" s="11">
        <f>SUM(C214,C221,C224)</f>
        <v>840</v>
      </c>
      <c r="D225" s="12">
        <f>SUM(D214,D221,D224)</f>
        <v>28</v>
      </c>
      <c r="E225" s="11">
        <f>SUM(E214,E221,E224)</f>
        <v>106</v>
      </c>
      <c r="F225" s="11">
        <f>SUM(F214,F221,F224)</f>
        <v>182</v>
      </c>
      <c r="G225" s="11">
        <f>SUM(G214,G221)</f>
        <v>0</v>
      </c>
      <c r="H225" s="21">
        <f>SUM(H214,H221,H224)</f>
        <v>84</v>
      </c>
      <c r="I225" s="11">
        <f>SUM(I214,I221,I224)</f>
        <v>16</v>
      </c>
      <c r="J225" s="13">
        <f>SUM(J214,J221,J224)</f>
        <v>452</v>
      </c>
      <c r="K225" s="13">
        <f>SUM(K208,K214,K221,K224)</f>
        <v>19</v>
      </c>
      <c r="L225" s="19"/>
      <c r="M225" s="22">
        <f>SUM(E225,F225,G225,H225,I225,J225)</f>
        <v>840</v>
      </c>
    </row>
    <row r="226" spans="2:13" ht="15" customHeight="1">
      <c r="B226" s="67" t="s">
        <v>163</v>
      </c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</row>
    <row r="227" spans="1:13" ht="15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</row>
    <row r="229" spans="1:12" ht="15.75">
      <c r="A229" s="80" t="s">
        <v>85</v>
      </c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1:13" ht="15">
      <c r="A230" s="81" t="s">
        <v>86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1:13" ht="15">
      <c r="A231" s="75" t="s">
        <v>3</v>
      </c>
      <c r="B231" s="75" t="s">
        <v>4</v>
      </c>
      <c r="C231" s="75" t="s">
        <v>5</v>
      </c>
      <c r="D231" s="75"/>
      <c r="E231" s="75"/>
      <c r="F231" s="75"/>
      <c r="G231" s="75"/>
      <c r="H231" s="75"/>
      <c r="I231" s="75"/>
      <c r="J231" s="75"/>
      <c r="K231" s="74" t="s">
        <v>6</v>
      </c>
      <c r="L231" s="74" t="s">
        <v>7</v>
      </c>
      <c r="M231" s="74" t="s">
        <v>8</v>
      </c>
    </row>
    <row r="232" spans="1:13" ht="31.5" customHeight="1">
      <c r="A232" s="75"/>
      <c r="B232" s="75"/>
      <c r="C232" s="75" t="s">
        <v>9</v>
      </c>
      <c r="D232" s="75"/>
      <c r="E232" s="75" t="s">
        <v>10</v>
      </c>
      <c r="F232" s="75"/>
      <c r="G232" s="75"/>
      <c r="H232" s="75"/>
      <c r="I232" s="75"/>
      <c r="J232" s="75" t="s">
        <v>11</v>
      </c>
      <c r="K232" s="74"/>
      <c r="L232" s="74"/>
      <c r="M232" s="74"/>
    </row>
    <row r="233" spans="1:13" ht="15">
      <c r="A233" s="75"/>
      <c r="B233" s="75"/>
      <c r="C233" s="74" t="s">
        <v>5</v>
      </c>
      <c r="D233" s="74" t="s">
        <v>12</v>
      </c>
      <c r="E233" s="74" t="s">
        <v>13</v>
      </c>
      <c r="F233" s="74" t="s">
        <v>14</v>
      </c>
      <c r="G233" s="74" t="s">
        <v>15</v>
      </c>
      <c r="H233" s="74" t="s">
        <v>16</v>
      </c>
      <c r="I233" s="74" t="s">
        <v>17</v>
      </c>
      <c r="J233" s="75"/>
      <c r="K233" s="74"/>
      <c r="L233" s="74"/>
      <c r="M233" s="74"/>
    </row>
    <row r="234" spans="1:13" ht="15">
      <c r="A234" s="75"/>
      <c r="B234" s="75"/>
      <c r="C234" s="74"/>
      <c r="D234" s="74"/>
      <c r="E234" s="74"/>
      <c r="F234" s="74"/>
      <c r="G234" s="74"/>
      <c r="H234" s="74"/>
      <c r="I234" s="74"/>
      <c r="J234" s="75"/>
      <c r="K234" s="74"/>
      <c r="L234" s="74"/>
      <c r="M234" s="74"/>
    </row>
    <row r="235" spans="1:13" ht="40.5" customHeight="1">
      <c r="A235" s="75"/>
      <c r="B235" s="75"/>
      <c r="C235" s="74"/>
      <c r="D235" s="74"/>
      <c r="E235" s="74"/>
      <c r="F235" s="74"/>
      <c r="G235" s="74"/>
      <c r="H235" s="74"/>
      <c r="I235" s="74"/>
      <c r="J235" s="75"/>
      <c r="K235" s="74"/>
      <c r="L235" s="74"/>
      <c r="M235" s="74"/>
    </row>
    <row r="236" spans="1:13" ht="15">
      <c r="A236" s="75" t="s">
        <v>18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</row>
    <row r="237" spans="1:13" ht="15">
      <c r="A237" s="79" t="s">
        <v>57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</row>
    <row r="238" spans="1:13" ht="15">
      <c r="A238" s="2" t="s">
        <v>58</v>
      </c>
      <c r="B238" s="3" t="s">
        <v>192</v>
      </c>
      <c r="C238" s="4">
        <v>120</v>
      </c>
      <c r="D238" s="4">
        <f>(C238/30)</f>
        <v>4</v>
      </c>
      <c r="E238" s="62">
        <v>18</v>
      </c>
      <c r="F238" s="4">
        <v>34</v>
      </c>
      <c r="G238" s="4"/>
      <c r="H238" s="6">
        <f>(C238*0.1)</f>
        <v>12</v>
      </c>
      <c r="I238" s="4">
        <v>4</v>
      </c>
      <c r="J238" s="4">
        <f>(C238-(E238+F238+G238+H238+I238))</f>
        <v>52</v>
      </c>
      <c r="K238" s="16">
        <f>((E238+F238)/18)</f>
        <v>2.888888888888889</v>
      </c>
      <c r="L238" s="5" t="s">
        <v>22</v>
      </c>
      <c r="M238" s="7">
        <f>((C238-(E238+F238+G238+H238+I238))*100/C238)</f>
        <v>43.333333333333336</v>
      </c>
    </row>
    <row r="239" spans="1:13" ht="15">
      <c r="A239" s="2" t="s">
        <v>60</v>
      </c>
      <c r="B239" s="3" t="s">
        <v>164</v>
      </c>
      <c r="C239" s="4">
        <v>120</v>
      </c>
      <c r="D239" s="4">
        <f>(C239/30)</f>
        <v>4</v>
      </c>
      <c r="E239" s="62">
        <v>18</v>
      </c>
      <c r="F239" s="4">
        <v>34</v>
      </c>
      <c r="G239" s="4"/>
      <c r="H239" s="6">
        <f>(C239*0.1)</f>
        <v>12</v>
      </c>
      <c r="I239" s="4">
        <v>4</v>
      </c>
      <c r="J239" s="6">
        <f>(C239-(E239+F239+G239+H239+I239))</f>
        <v>52</v>
      </c>
      <c r="K239" s="16">
        <f>((E239+F239+G239)/18)</f>
        <v>2.888888888888889</v>
      </c>
      <c r="L239" s="5" t="s">
        <v>49</v>
      </c>
      <c r="M239" s="7">
        <f>((C239-(E239+F239+G239+H239+I239))*100/C239)</f>
        <v>43.333333333333336</v>
      </c>
    </row>
    <row r="240" spans="1:13" ht="25.5">
      <c r="A240" s="2" t="s">
        <v>74</v>
      </c>
      <c r="B240" s="3" t="s">
        <v>165</v>
      </c>
      <c r="C240" s="4">
        <v>120</v>
      </c>
      <c r="D240" s="4">
        <f>(C240/30)</f>
        <v>4</v>
      </c>
      <c r="E240" s="62">
        <v>18</v>
      </c>
      <c r="F240" s="4">
        <v>34</v>
      </c>
      <c r="G240" s="4"/>
      <c r="H240" s="6">
        <f>(C240*0.1)</f>
        <v>12</v>
      </c>
      <c r="I240" s="4">
        <v>4</v>
      </c>
      <c r="J240" s="29">
        <f>(C240-(E240+F240+G240+H240+I240))</f>
        <v>52</v>
      </c>
      <c r="K240" s="16">
        <f>((E240+F240+G240)/18)</f>
        <v>2.888888888888889</v>
      </c>
      <c r="L240" s="5" t="s">
        <v>22</v>
      </c>
      <c r="M240" s="7">
        <f>((C240-(E240+F240+G240+H240+I240))*100/C240)</f>
        <v>43.333333333333336</v>
      </c>
    </row>
    <row r="241" spans="1:13" ht="15">
      <c r="A241" s="2" t="s">
        <v>76</v>
      </c>
      <c r="B241" s="3" t="s">
        <v>87</v>
      </c>
      <c r="C241" s="4">
        <v>120</v>
      </c>
      <c r="D241" s="4">
        <f>(C241/30)</f>
        <v>4</v>
      </c>
      <c r="E241" s="62">
        <v>18</v>
      </c>
      <c r="F241" s="4">
        <v>34</v>
      </c>
      <c r="G241" s="4"/>
      <c r="H241" s="6">
        <f>(C241*0.1)</f>
        <v>12</v>
      </c>
      <c r="I241" s="4">
        <v>4</v>
      </c>
      <c r="J241" s="29">
        <f>(C241-(E241+F241+G241+H241+I241))</f>
        <v>52</v>
      </c>
      <c r="K241" s="16">
        <f>((E241+F241+G241)/18)</f>
        <v>2.888888888888889</v>
      </c>
      <c r="L241" s="5" t="s">
        <v>22</v>
      </c>
      <c r="M241" s="7">
        <f>((C241-(E241+F241+G241+H241+I241))*100/C241)</f>
        <v>43.333333333333336</v>
      </c>
    </row>
    <row r="242" spans="1:13" ht="25.5">
      <c r="A242" s="2" t="s">
        <v>77</v>
      </c>
      <c r="B242" s="3" t="s">
        <v>166</v>
      </c>
      <c r="C242" s="4">
        <v>120</v>
      </c>
      <c r="D242" s="4">
        <f>(C242/30)</f>
        <v>4</v>
      </c>
      <c r="E242" s="62">
        <v>18</v>
      </c>
      <c r="F242" s="4">
        <v>34</v>
      </c>
      <c r="G242" s="4"/>
      <c r="H242" s="6">
        <f>(C242*0.1)</f>
        <v>12</v>
      </c>
      <c r="I242" s="4">
        <v>4</v>
      </c>
      <c r="J242" s="29">
        <f>(C242-(E242+F242+G242+H242+I242))</f>
        <v>52</v>
      </c>
      <c r="K242" s="16">
        <f>((E242+F242+G242)/18)</f>
        <v>2.888888888888889</v>
      </c>
      <c r="L242" s="5" t="s">
        <v>22</v>
      </c>
      <c r="M242" s="7">
        <f>((C242-(E242+F242+G242+H242+I242))*100/C242)</f>
        <v>43.333333333333336</v>
      </c>
    </row>
    <row r="243" spans="1:13" ht="15">
      <c r="A243" s="2"/>
      <c r="B243" s="10" t="s">
        <v>33</v>
      </c>
      <c r="C243" s="11">
        <f>SUM(C238:C242)</f>
        <v>600</v>
      </c>
      <c r="D243" s="12">
        <f>SUM(D238:D242)</f>
        <v>20</v>
      </c>
      <c r="E243" s="11">
        <f>SUM(E238:E242)</f>
        <v>90</v>
      </c>
      <c r="F243" s="11">
        <f>SUM(F238:F242)</f>
        <v>170</v>
      </c>
      <c r="G243" s="11">
        <f>SUM(G238:G240)</f>
        <v>0</v>
      </c>
      <c r="H243" s="13">
        <f>SUM(H238:H242)</f>
        <v>60</v>
      </c>
      <c r="I243" s="11">
        <f>SUM(I238:I242)</f>
        <v>20</v>
      </c>
      <c r="J243" s="11">
        <f>SUM(J238:J242)</f>
        <v>260</v>
      </c>
      <c r="K243" s="21">
        <v>15</v>
      </c>
      <c r="L243" s="19"/>
      <c r="M243" s="15">
        <f>SUM(E243,F243,G243,H243,I243,J243)</f>
        <v>600</v>
      </c>
    </row>
    <row r="244" spans="1:13" ht="27.75" customHeight="1">
      <c r="A244" s="75" t="s">
        <v>62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 ht="15">
      <c r="A245" s="2" t="s">
        <v>63</v>
      </c>
      <c r="B245" s="3" t="s">
        <v>167</v>
      </c>
      <c r="C245" s="4">
        <v>150</v>
      </c>
      <c r="D245" s="4">
        <f>(C245/30)</f>
        <v>5</v>
      </c>
      <c r="E245" s="4">
        <v>14</v>
      </c>
      <c r="F245" s="4">
        <v>28</v>
      </c>
      <c r="G245" s="4"/>
      <c r="H245" s="6">
        <f>(C245*0.1)</f>
        <v>15</v>
      </c>
      <c r="I245" s="4"/>
      <c r="J245" s="6">
        <f>(C245-(E245+F245+G245+H245+I245))</f>
        <v>93</v>
      </c>
      <c r="K245" s="16">
        <f>((E245+F245)/18)</f>
        <v>2.3333333333333335</v>
      </c>
      <c r="L245" s="5" t="s">
        <v>29</v>
      </c>
      <c r="M245" s="7">
        <f>((C245-(E245+F245+G245+H245+I245))*100/C245)</f>
        <v>62</v>
      </c>
    </row>
    <row r="246" spans="1:13" ht="15">
      <c r="A246" s="2" t="s">
        <v>64</v>
      </c>
      <c r="B246" s="3" t="s">
        <v>168</v>
      </c>
      <c r="C246" s="4">
        <v>150</v>
      </c>
      <c r="D246" s="4">
        <f>(C246/30)</f>
        <v>5</v>
      </c>
      <c r="E246" s="4">
        <v>14</v>
      </c>
      <c r="F246" s="4">
        <v>28</v>
      </c>
      <c r="G246" s="4"/>
      <c r="H246" s="6">
        <f>(C246*0.1)</f>
        <v>15</v>
      </c>
      <c r="I246" s="4"/>
      <c r="J246" s="6">
        <f>(C246-(E246+F246+G246+H246+I246))</f>
        <v>93</v>
      </c>
      <c r="K246" s="16">
        <f>((E246+F246)/18)</f>
        <v>2.3333333333333335</v>
      </c>
      <c r="L246" s="5" t="s">
        <v>29</v>
      </c>
      <c r="M246" s="7">
        <f>((C246-(E246+F246+G246+H246+I246))*100/C246)</f>
        <v>62</v>
      </c>
    </row>
    <row r="247" spans="1:13" ht="15">
      <c r="A247" s="2" t="s">
        <v>65</v>
      </c>
      <c r="B247" s="3" t="s">
        <v>169</v>
      </c>
      <c r="C247" s="4">
        <v>150</v>
      </c>
      <c r="D247" s="4">
        <f>(C247/30)</f>
        <v>5</v>
      </c>
      <c r="E247" s="4">
        <v>14</v>
      </c>
      <c r="F247" s="4">
        <v>28</v>
      </c>
      <c r="G247" s="4"/>
      <c r="H247" s="6">
        <f>(C247*0.1)</f>
        <v>15</v>
      </c>
      <c r="I247" s="4"/>
      <c r="J247" s="29">
        <f>(C247-(E247+F247+G247+H247+I247))</f>
        <v>93</v>
      </c>
      <c r="K247" s="16">
        <f>((E247+F247+G247)/18)</f>
        <v>2.3333333333333335</v>
      </c>
      <c r="L247" s="5" t="s">
        <v>29</v>
      </c>
      <c r="M247" s="7">
        <f>((C247-(E247+F247+G247+H247+I247))*100/C247)</f>
        <v>62</v>
      </c>
    </row>
    <row r="248" spans="1:13" ht="15">
      <c r="A248" s="2" t="s">
        <v>67</v>
      </c>
      <c r="B248" s="3" t="s">
        <v>170</v>
      </c>
      <c r="C248" s="4">
        <v>150</v>
      </c>
      <c r="D248" s="4">
        <f>(C248/30)</f>
        <v>5</v>
      </c>
      <c r="E248" s="4">
        <v>14</v>
      </c>
      <c r="F248" s="4">
        <v>28</v>
      </c>
      <c r="G248" s="4"/>
      <c r="H248" s="6">
        <f>(C248*0.1)</f>
        <v>15</v>
      </c>
      <c r="I248" s="4"/>
      <c r="J248" s="29">
        <f>(C248-(E248+F248+G248+H248+I248))</f>
        <v>93</v>
      </c>
      <c r="K248" s="16">
        <f>((E248+F248+G248)/18)</f>
        <v>2.3333333333333335</v>
      </c>
      <c r="L248" s="5" t="s">
        <v>29</v>
      </c>
      <c r="M248" s="7">
        <f>((C248-(E248+F248+G248+H248+I248))*100/C248)</f>
        <v>62</v>
      </c>
    </row>
    <row r="249" spans="1:13" ht="15">
      <c r="A249" s="2" t="s">
        <v>183</v>
      </c>
      <c r="B249" s="3" t="s">
        <v>182</v>
      </c>
      <c r="C249" s="4">
        <v>150</v>
      </c>
      <c r="D249" s="4">
        <f>(C249/30)</f>
        <v>5</v>
      </c>
      <c r="E249" s="4"/>
      <c r="F249" s="4">
        <v>40</v>
      </c>
      <c r="G249" s="4"/>
      <c r="H249" s="6">
        <f>(C249*0.1)</f>
        <v>15</v>
      </c>
      <c r="I249" s="4"/>
      <c r="J249" s="29">
        <f>(C249-(E249+F249+G249+H249+I249))</f>
        <v>95</v>
      </c>
      <c r="K249" s="16">
        <f>((E249+F249+G249)/18)</f>
        <v>2.2222222222222223</v>
      </c>
      <c r="L249" s="5" t="s">
        <v>29</v>
      </c>
      <c r="M249" s="7">
        <f>((C249-(E249+F249+G249+H249+I249))*100/C249)</f>
        <v>63.333333333333336</v>
      </c>
    </row>
    <row r="250" spans="1:13" ht="15">
      <c r="A250" s="2"/>
      <c r="B250" s="10" t="s">
        <v>33</v>
      </c>
      <c r="C250" s="11">
        <f>SUM(C245,C246)</f>
        <v>300</v>
      </c>
      <c r="D250" s="12">
        <f>SUM(D245,D246)</f>
        <v>10</v>
      </c>
      <c r="E250" s="11">
        <f>SUM(E245,E246)</f>
        <v>28</v>
      </c>
      <c r="F250" s="11">
        <f>SUM(F245,F246)</f>
        <v>56</v>
      </c>
      <c r="G250" s="11">
        <f>SUM(G245:G247)</f>
        <v>0</v>
      </c>
      <c r="H250" s="13">
        <f>SUM(H245,H246)</f>
        <v>30</v>
      </c>
      <c r="I250" s="11">
        <f>SUM(I245:I247)</f>
        <v>0</v>
      </c>
      <c r="J250" s="13">
        <f>SUM(J245,J246)</f>
        <v>186</v>
      </c>
      <c r="K250" s="21">
        <v>4</v>
      </c>
      <c r="L250" s="19"/>
      <c r="M250" s="15">
        <f>SUM(E250,F250,G250,H250,I250,J250)</f>
        <v>300</v>
      </c>
    </row>
    <row r="251" spans="1:13" ht="15">
      <c r="A251" s="89" t="s">
        <v>82</v>
      </c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1"/>
    </row>
    <row r="252" spans="1:13" ht="15">
      <c r="A252" s="2" t="s">
        <v>83</v>
      </c>
      <c r="B252" s="3" t="s">
        <v>84</v>
      </c>
      <c r="C252" s="4">
        <v>30</v>
      </c>
      <c r="D252" s="32">
        <v>1</v>
      </c>
      <c r="E252" s="4"/>
      <c r="F252" s="4">
        <v>18</v>
      </c>
      <c r="G252" s="4"/>
      <c r="H252" s="6">
        <f>(C252*0.1)</f>
        <v>3</v>
      </c>
      <c r="I252" s="4"/>
      <c r="J252" s="6">
        <f>(C252-(E252+F252+G252+H252+I252))</f>
        <v>9</v>
      </c>
      <c r="K252" s="29">
        <f>(E252+F252+G252)/18</f>
        <v>1</v>
      </c>
      <c r="L252" s="5" t="s">
        <v>29</v>
      </c>
      <c r="M252" s="33">
        <f>((C252-(E252+F252+G252+H252+I252))*100/C252)</f>
        <v>30</v>
      </c>
    </row>
    <row r="253" spans="1:13" ht="15">
      <c r="A253" s="2"/>
      <c r="B253" s="10" t="s">
        <v>33</v>
      </c>
      <c r="C253" s="11">
        <f>SUM(C252)</f>
        <v>30</v>
      </c>
      <c r="D253" s="12">
        <f>SUM(D252)</f>
        <v>1</v>
      </c>
      <c r="E253" s="11"/>
      <c r="F253" s="11">
        <f>SUM(F252)</f>
        <v>18</v>
      </c>
      <c r="G253" s="11"/>
      <c r="H253" s="13">
        <f>SUM(H252)</f>
        <v>3</v>
      </c>
      <c r="I253" s="11"/>
      <c r="J253" s="13">
        <f>SUM(J252)</f>
        <v>9</v>
      </c>
      <c r="K253" s="30">
        <f>SUM(K252)</f>
        <v>1</v>
      </c>
      <c r="L253" s="19"/>
      <c r="M253" s="15"/>
    </row>
    <row r="254" spans="1:13" ht="15">
      <c r="A254" s="2"/>
      <c r="B254" s="19" t="s">
        <v>44</v>
      </c>
      <c r="C254" s="11">
        <f>SUM(C243,C250,C253)</f>
        <v>930</v>
      </c>
      <c r="D254" s="12">
        <f>SUM(D243,D250,D253)</f>
        <v>31</v>
      </c>
      <c r="E254" s="11">
        <f>SUM(E243,E250,E253)</f>
        <v>118</v>
      </c>
      <c r="F254" s="11">
        <f>SUM(F243,F250,F253)</f>
        <v>244</v>
      </c>
      <c r="G254" s="11">
        <f>SUM(G243,G250)</f>
        <v>0</v>
      </c>
      <c r="H254" s="21">
        <f>SUM(H243,H250,H253)</f>
        <v>93</v>
      </c>
      <c r="I254" s="11">
        <f>SUM(I243,I250,I253)</f>
        <v>20</v>
      </c>
      <c r="J254" s="13">
        <f>SUM(J243,J250,J253)</f>
        <v>455</v>
      </c>
      <c r="K254" s="13">
        <f>SUM(K243,K250,K253)</f>
        <v>20</v>
      </c>
      <c r="L254" s="19"/>
      <c r="M254" s="22">
        <f>SUM(E254,F254,G254,H254,I254,J254)</f>
        <v>930</v>
      </c>
    </row>
    <row r="255" ht="15">
      <c r="B255" s="67"/>
    </row>
    <row r="256" spans="1:13" ht="15">
      <c r="A256" s="81" t="s">
        <v>88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1:13" ht="15">
      <c r="A257" s="75" t="s">
        <v>3</v>
      </c>
      <c r="B257" s="75" t="s">
        <v>4</v>
      </c>
      <c r="C257" s="75" t="s">
        <v>5</v>
      </c>
      <c r="D257" s="75"/>
      <c r="E257" s="75"/>
      <c r="F257" s="75"/>
      <c r="G257" s="75"/>
      <c r="H257" s="75"/>
      <c r="I257" s="75"/>
      <c r="J257" s="75"/>
      <c r="K257" s="74" t="s">
        <v>6</v>
      </c>
      <c r="L257" s="74" t="s">
        <v>7</v>
      </c>
      <c r="M257" s="74" t="s">
        <v>8</v>
      </c>
    </row>
    <row r="258" spans="1:13" ht="30.75" customHeight="1">
      <c r="A258" s="75"/>
      <c r="B258" s="75"/>
      <c r="C258" s="75" t="s">
        <v>9</v>
      </c>
      <c r="D258" s="75"/>
      <c r="E258" s="75" t="s">
        <v>10</v>
      </c>
      <c r="F258" s="75"/>
      <c r="G258" s="75"/>
      <c r="H258" s="75"/>
      <c r="I258" s="75"/>
      <c r="J258" s="75" t="s">
        <v>11</v>
      </c>
      <c r="K258" s="74"/>
      <c r="L258" s="74"/>
      <c r="M258" s="74"/>
    </row>
    <row r="259" spans="1:13" ht="15">
      <c r="A259" s="75"/>
      <c r="B259" s="75"/>
      <c r="C259" s="74" t="s">
        <v>5</v>
      </c>
      <c r="D259" s="74" t="s">
        <v>12</v>
      </c>
      <c r="E259" s="74" t="s">
        <v>13</v>
      </c>
      <c r="F259" s="74" t="s">
        <v>14</v>
      </c>
      <c r="G259" s="74" t="s">
        <v>15</v>
      </c>
      <c r="H259" s="74" t="s">
        <v>16</v>
      </c>
      <c r="I259" s="74" t="s">
        <v>17</v>
      </c>
      <c r="J259" s="75"/>
      <c r="K259" s="74"/>
      <c r="L259" s="74"/>
      <c r="M259" s="74"/>
    </row>
    <row r="260" spans="1:13" ht="15">
      <c r="A260" s="75"/>
      <c r="B260" s="75"/>
      <c r="C260" s="74"/>
      <c r="D260" s="74"/>
      <c r="E260" s="74"/>
      <c r="F260" s="74"/>
      <c r="G260" s="74"/>
      <c r="H260" s="74"/>
      <c r="I260" s="74"/>
      <c r="J260" s="75"/>
      <c r="K260" s="74"/>
      <c r="L260" s="74"/>
      <c r="M260" s="74"/>
    </row>
    <row r="261" spans="1:13" ht="45.75" customHeight="1">
      <c r="A261" s="75"/>
      <c r="B261" s="75"/>
      <c r="C261" s="74"/>
      <c r="D261" s="74"/>
      <c r="E261" s="74"/>
      <c r="F261" s="74"/>
      <c r="G261" s="74"/>
      <c r="H261" s="74"/>
      <c r="I261" s="74"/>
      <c r="J261" s="75"/>
      <c r="K261" s="74"/>
      <c r="L261" s="74"/>
      <c r="M261" s="74"/>
    </row>
    <row r="262" spans="1:13" ht="15">
      <c r="A262" s="75" t="s">
        <v>18</v>
      </c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</row>
    <row r="263" spans="1:13" ht="15">
      <c r="A263" s="79" t="s">
        <v>57</v>
      </c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</row>
    <row r="264" spans="1:13" ht="15">
      <c r="A264" s="2" t="s">
        <v>58</v>
      </c>
      <c r="B264" s="3" t="s">
        <v>171</v>
      </c>
      <c r="C264" s="4">
        <v>120</v>
      </c>
      <c r="D264" s="4">
        <f>(C264/30)</f>
        <v>4</v>
      </c>
      <c r="E264" s="4">
        <v>26</v>
      </c>
      <c r="F264" s="4">
        <v>34</v>
      </c>
      <c r="G264" s="4"/>
      <c r="H264" s="6">
        <f>(C264*0.1)</f>
        <v>12</v>
      </c>
      <c r="I264" s="4">
        <v>4</v>
      </c>
      <c r="J264" s="4">
        <f>(C264-(E264+F264+G264+H264+I264))</f>
        <v>44</v>
      </c>
      <c r="K264" s="16">
        <f>((E264+F264)/18)</f>
        <v>3.3333333333333335</v>
      </c>
      <c r="L264" s="5" t="s">
        <v>22</v>
      </c>
      <c r="M264" s="7">
        <f>((C264-(E264+F264+G264+H264+I264))*100/C264)</f>
        <v>36.666666666666664</v>
      </c>
    </row>
    <row r="265" spans="1:13" ht="15">
      <c r="A265" s="2" t="s">
        <v>60</v>
      </c>
      <c r="B265" s="3" t="s">
        <v>172</v>
      </c>
      <c r="C265" s="4">
        <v>120</v>
      </c>
      <c r="D265" s="4">
        <f>(C265/30)</f>
        <v>4</v>
      </c>
      <c r="E265" s="4">
        <v>26</v>
      </c>
      <c r="F265" s="4">
        <v>34</v>
      </c>
      <c r="G265" s="4"/>
      <c r="H265" s="6">
        <f>(C265*0.1)</f>
        <v>12</v>
      </c>
      <c r="I265" s="4">
        <v>4</v>
      </c>
      <c r="J265" s="6">
        <f>(C265-(E265+F265+G265+H265+I265))</f>
        <v>44</v>
      </c>
      <c r="K265" s="16">
        <f>((E265+F265+G265)/18)</f>
        <v>3.3333333333333335</v>
      </c>
      <c r="L265" s="5" t="s">
        <v>49</v>
      </c>
      <c r="M265" s="7">
        <f>((C265-(E265+F265+G265+H265+I265))*100/C265)</f>
        <v>36.666666666666664</v>
      </c>
    </row>
    <row r="266" spans="1:13" ht="15">
      <c r="A266" s="2" t="s">
        <v>74</v>
      </c>
      <c r="B266" s="3" t="s">
        <v>173</v>
      </c>
      <c r="C266" s="4">
        <v>120</v>
      </c>
      <c r="D266" s="4">
        <f>(C266/30)</f>
        <v>4</v>
      </c>
      <c r="E266" s="4">
        <v>26</v>
      </c>
      <c r="F266" s="4">
        <v>34</v>
      </c>
      <c r="G266" s="4"/>
      <c r="H266" s="6">
        <f>(C266*0.1)</f>
        <v>12</v>
      </c>
      <c r="I266" s="4">
        <v>4</v>
      </c>
      <c r="J266" s="29">
        <f>(C266-(E266+F266+G266+H266+I266))</f>
        <v>44</v>
      </c>
      <c r="K266" s="16">
        <f>((E266+F266+G266)/18)</f>
        <v>3.3333333333333335</v>
      </c>
      <c r="L266" s="5" t="s">
        <v>22</v>
      </c>
      <c r="M266" s="7">
        <f>((C266-(E266+F266+G266+H266+I266))*100/C266)</f>
        <v>36.666666666666664</v>
      </c>
    </row>
    <row r="267" spans="1:13" ht="15">
      <c r="A267" s="2" t="s">
        <v>76</v>
      </c>
      <c r="B267" s="3" t="s">
        <v>174</v>
      </c>
      <c r="C267" s="4">
        <v>120</v>
      </c>
      <c r="D267" s="4">
        <f>(C267/30)</f>
        <v>4</v>
      </c>
      <c r="E267" s="4">
        <v>26</v>
      </c>
      <c r="F267" s="4">
        <v>34</v>
      </c>
      <c r="G267" s="4"/>
      <c r="H267" s="6">
        <f>(C267*0.1)</f>
        <v>12</v>
      </c>
      <c r="I267" s="4">
        <v>4</v>
      </c>
      <c r="J267" s="29">
        <f>(C267-(E267+F267+G267+H267+I267))</f>
        <v>44</v>
      </c>
      <c r="K267" s="16">
        <f>((E267+F267+G267)/18)</f>
        <v>3.3333333333333335</v>
      </c>
      <c r="L267" s="5" t="s">
        <v>22</v>
      </c>
      <c r="M267" s="7">
        <f>((C267-(E267+F267+G267+H267+I267))*100/C267)</f>
        <v>36.666666666666664</v>
      </c>
    </row>
    <row r="268" spans="1:13" ht="15">
      <c r="A268" s="2" t="s">
        <v>77</v>
      </c>
      <c r="B268" s="3" t="s">
        <v>191</v>
      </c>
      <c r="C268" s="4">
        <v>30</v>
      </c>
      <c r="D268" s="4">
        <f>(C268/30)</f>
        <v>1</v>
      </c>
      <c r="E268" s="4"/>
      <c r="F268" s="4"/>
      <c r="G268" s="4"/>
      <c r="H268" s="6">
        <f>(C268*0.1)</f>
        <v>3</v>
      </c>
      <c r="I268" s="4"/>
      <c r="J268" s="29">
        <f>(C268-(E268+F268+G268+H268+I268))</f>
        <v>27</v>
      </c>
      <c r="K268" s="16">
        <f>((E268+F268+G268)/18)</f>
        <v>0</v>
      </c>
      <c r="L268" s="5" t="s">
        <v>29</v>
      </c>
      <c r="M268" s="7">
        <f>((C268-(E268+F268+G268+H268+I268))*100/C268)</f>
        <v>90</v>
      </c>
    </row>
    <row r="269" spans="1:13" ht="15">
      <c r="A269" s="2"/>
      <c r="B269" s="10" t="s">
        <v>33</v>
      </c>
      <c r="C269" s="11">
        <f>SUM(C264:C268)</f>
        <v>510</v>
      </c>
      <c r="D269" s="11">
        <f aca="true" t="shared" si="11" ref="D269:K269">SUM(D264:D268)</f>
        <v>17</v>
      </c>
      <c r="E269" s="11">
        <f t="shared" si="11"/>
        <v>104</v>
      </c>
      <c r="F269" s="11">
        <f t="shared" si="11"/>
        <v>136</v>
      </c>
      <c r="G269" s="11">
        <f t="shared" si="11"/>
        <v>0</v>
      </c>
      <c r="H269" s="11">
        <f t="shared" si="11"/>
        <v>51</v>
      </c>
      <c r="I269" s="11">
        <f t="shared" si="11"/>
        <v>16</v>
      </c>
      <c r="J269" s="11">
        <f t="shared" si="11"/>
        <v>203</v>
      </c>
      <c r="K269" s="13">
        <f t="shared" si="11"/>
        <v>13.333333333333334</v>
      </c>
      <c r="L269" s="19"/>
      <c r="M269" s="15">
        <f>SUM(E269,F269,G269,H269,I269,J269)</f>
        <v>510</v>
      </c>
    </row>
    <row r="270" spans="1:13" ht="29.25" customHeight="1">
      <c r="A270" s="75" t="s">
        <v>62</v>
      </c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</row>
    <row r="271" spans="1:13" ht="15">
      <c r="A271" s="2" t="s">
        <v>63</v>
      </c>
      <c r="B271" s="3" t="s">
        <v>175</v>
      </c>
      <c r="C271" s="4">
        <v>150</v>
      </c>
      <c r="D271" s="4">
        <f>(C271/30)</f>
        <v>5</v>
      </c>
      <c r="E271" s="4">
        <v>14</v>
      </c>
      <c r="F271" s="4">
        <v>28</v>
      </c>
      <c r="G271" s="4"/>
      <c r="H271" s="6">
        <f>(C271*0.1)</f>
        <v>15</v>
      </c>
      <c r="I271" s="4"/>
      <c r="J271" s="6">
        <f>(C271-(E271+F271+G271+H271+I271))</f>
        <v>93</v>
      </c>
      <c r="K271" s="16">
        <f>((E271+F271)/14)</f>
        <v>3</v>
      </c>
      <c r="L271" s="5" t="s">
        <v>29</v>
      </c>
      <c r="M271" s="7">
        <f>((C271-(E271+F271+G271+H271+I271))*100/C271)</f>
        <v>62</v>
      </c>
    </row>
    <row r="272" spans="1:13" ht="15">
      <c r="A272" s="2" t="s">
        <v>64</v>
      </c>
      <c r="B272" s="73" t="s">
        <v>188</v>
      </c>
      <c r="C272" s="4">
        <v>150</v>
      </c>
      <c r="D272" s="4">
        <f>(C272/30)</f>
        <v>5</v>
      </c>
      <c r="E272" s="4">
        <v>14</v>
      </c>
      <c r="F272" s="4">
        <v>28</v>
      </c>
      <c r="G272" s="4"/>
      <c r="H272" s="6">
        <f>(C272*0.1)</f>
        <v>15</v>
      </c>
      <c r="I272" s="4"/>
      <c r="J272" s="6">
        <f>(C272-(E272+F272+G272+H272+I272))</f>
        <v>93</v>
      </c>
      <c r="K272" s="16">
        <f>((E272+F272)/14)</f>
        <v>3</v>
      </c>
      <c r="L272" s="5" t="s">
        <v>29</v>
      </c>
      <c r="M272" s="7">
        <f>((C272-(E272+F272+G272+H272+I272))*100/C272)</f>
        <v>62</v>
      </c>
    </row>
    <row r="273" spans="1:13" ht="15">
      <c r="A273" s="2" t="s">
        <v>65</v>
      </c>
      <c r="B273" s="3" t="s">
        <v>176</v>
      </c>
      <c r="C273" s="4">
        <v>150</v>
      </c>
      <c r="D273" s="4">
        <f>(C273/30)</f>
        <v>5</v>
      </c>
      <c r="E273" s="4">
        <v>14</v>
      </c>
      <c r="F273" s="4">
        <v>28</v>
      </c>
      <c r="G273" s="4"/>
      <c r="H273" s="6">
        <f>(C273*0.1)</f>
        <v>15</v>
      </c>
      <c r="I273" s="4"/>
      <c r="J273" s="29">
        <f>(C273-(E273+F273+G273+H273+I273))</f>
        <v>93</v>
      </c>
      <c r="K273" s="16">
        <f>((E273+F273)/14)</f>
        <v>3</v>
      </c>
      <c r="L273" s="5" t="s">
        <v>29</v>
      </c>
      <c r="M273" s="7">
        <f>((C273-(E273+F273+G273+H273+I273))*100/C273)</f>
        <v>62</v>
      </c>
    </row>
    <row r="274" spans="1:13" ht="15">
      <c r="A274" s="2" t="s">
        <v>67</v>
      </c>
      <c r="B274" s="3" t="s">
        <v>177</v>
      </c>
      <c r="C274" s="4">
        <v>150</v>
      </c>
      <c r="D274" s="4">
        <f>(C274/30)</f>
        <v>5</v>
      </c>
      <c r="E274" s="4">
        <v>14</v>
      </c>
      <c r="F274" s="4">
        <v>28</v>
      </c>
      <c r="G274" s="4"/>
      <c r="H274" s="6">
        <f>(C274*0.1)</f>
        <v>15</v>
      </c>
      <c r="I274" s="4"/>
      <c r="J274" s="29">
        <f>(C274-(E274+F274+G274+H274+I274))</f>
        <v>93</v>
      </c>
      <c r="K274" s="16">
        <f>((E274+F274)/14)</f>
        <v>3</v>
      </c>
      <c r="L274" s="5" t="s">
        <v>29</v>
      </c>
      <c r="M274" s="7">
        <f>((C274-(E274+F274+G274+H274+I274))*100/C274)</f>
        <v>62</v>
      </c>
    </row>
    <row r="275" spans="1:13" ht="15">
      <c r="A275" s="2" t="s">
        <v>183</v>
      </c>
      <c r="B275" s="3" t="s">
        <v>182</v>
      </c>
      <c r="C275" s="4">
        <v>150</v>
      </c>
      <c r="D275" s="4">
        <f>(C275/30)</f>
        <v>5</v>
      </c>
      <c r="E275" s="4"/>
      <c r="F275" s="4">
        <v>34</v>
      </c>
      <c r="G275" s="4"/>
      <c r="H275" s="6">
        <f>(C275*0.1)</f>
        <v>15</v>
      </c>
      <c r="I275" s="4"/>
      <c r="J275" s="29">
        <f>(C275-(E275+F275+G275+H275+I275))</f>
        <v>101</v>
      </c>
      <c r="K275" s="16">
        <f>((E275+F275+G275)/18)</f>
        <v>1.8888888888888888</v>
      </c>
      <c r="L275" s="5" t="s">
        <v>29</v>
      </c>
      <c r="M275" s="7">
        <f>((C275-(E275+F275+G275+H275+I275))*100/C275)</f>
        <v>67.33333333333333</v>
      </c>
    </row>
    <row r="276" spans="1:13" ht="15">
      <c r="A276" s="2"/>
      <c r="B276" s="10" t="s">
        <v>33</v>
      </c>
      <c r="C276" s="11">
        <f>SUM(C271,C272)</f>
        <v>300</v>
      </c>
      <c r="D276" s="12">
        <f>SUM(D271,D272)</f>
        <v>10</v>
      </c>
      <c r="E276" s="11">
        <f>SUM(E271,E272)</f>
        <v>28</v>
      </c>
      <c r="F276" s="11">
        <f>SUM(F271,F272)</f>
        <v>56</v>
      </c>
      <c r="G276" s="11">
        <f>SUM(G271:G273)</f>
        <v>0</v>
      </c>
      <c r="H276" s="13">
        <f>SUM(H271,H272)</f>
        <v>30</v>
      </c>
      <c r="I276" s="11">
        <f>SUM(I271:I273)</f>
        <v>0</v>
      </c>
      <c r="J276" s="13">
        <f>SUM(J271,J272)</f>
        <v>186</v>
      </c>
      <c r="K276" s="30">
        <f>SUM(K273:K274)</f>
        <v>6</v>
      </c>
      <c r="L276" s="19"/>
      <c r="M276" s="15">
        <f>SUM(E276,F276,G276,H276,I276,J276)</f>
        <v>300</v>
      </c>
    </row>
    <row r="277" spans="1:13" ht="15">
      <c r="A277" s="89" t="s">
        <v>82</v>
      </c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1"/>
    </row>
    <row r="278" spans="1:13" ht="15">
      <c r="A278" s="2" t="s">
        <v>83</v>
      </c>
      <c r="B278" s="3" t="s">
        <v>89</v>
      </c>
      <c r="C278" s="4">
        <v>180</v>
      </c>
      <c r="D278" s="32">
        <f>(C278/30)</f>
        <v>6</v>
      </c>
      <c r="E278" s="4"/>
      <c r="F278" s="4">
        <v>120</v>
      </c>
      <c r="G278" s="4"/>
      <c r="H278" s="6">
        <f>(C278*0.1)</f>
        <v>18</v>
      </c>
      <c r="I278" s="4"/>
      <c r="J278" s="6">
        <f>(C278-(E278+F278+G278+H278+I278))</f>
        <v>42</v>
      </c>
      <c r="K278" s="29"/>
      <c r="L278" s="5" t="s">
        <v>90</v>
      </c>
      <c r="M278" s="33">
        <f>((C278-(E278+F278+G278+H278+I278))*100/C278)</f>
        <v>23.333333333333332</v>
      </c>
    </row>
    <row r="279" spans="1:13" ht="15">
      <c r="A279" s="2"/>
      <c r="B279" s="10" t="s">
        <v>33</v>
      </c>
      <c r="C279" s="11">
        <f>SUM(C278)</f>
        <v>180</v>
      </c>
      <c r="D279" s="12">
        <f>SUM(D278)</f>
        <v>6</v>
      </c>
      <c r="E279" s="11"/>
      <c r="F279" s="11">
        <f>SUM(F278)</f>
        <v>120</v>
      </c>
      <c r="G279" s="11"/>
      <c r="H279" s="13">
        <f>SUM(H278)</f>
        <v>18</v>
      </c>
      <c r="I279" s="11"/>
      <c r="J279" s="13">
        <f>SUM(J278)</f>
        <v>42</v>
      </c>
      <c r="K279" s="30">
        <f>SUM(K278)</f>
        <v>0</v>
      </c>
      <c r="L279" s="19"/>
      <c r="M279" s="15"/>
    </row>
    <row r="280" spans="1:13" ht="15">
      <c r="A280" s="2"/>
      <c r="B280" s="19" t="s">
        <v>44</v>
      </c>
      <c r="C280" s="11">
        <f>SUM(C269,C276,C279)</f>
        <v>990</v>
      </c>
      <c r="D280" s="12">
        <f>SUM(D269,D276,D279)</f>
        <v>33</v>
      </c>
      <c r="E280" s="11">
        <f>SUM(E269,E276,E279)</f>
        <v>132</v>
      </c>
      <c r="F280" s="11">
        <f>SUM(F269,F276,F279)</f>
        <v>312</v>
      </c>
      <c r="G280" s="11">
        <f>SUM(G269,G276)</f>
        <v>0</v>
      </c>
      <c r="H280" s="21">
        <f>SUM(H269,H276,H279)</f>
        <v>99</v>
      </c>
      <c r="I280" s="11">
        <f>SUM(I269,I276,I279)</f>
        <v>16</v>
      </c>
      <c r="J280" s="13">
        <f>SUM(J269,J276,J279)</f>
        <v>431</v>
      </c>
      <c r="K280" s="13">
        <f>SUM(K269,K276,K279)</f>
        <v>19.333333333333336</v>
      </c>
      <c r="L280" s="19"/>
      <c r="M280" s="22">
        <f>SUM(E280,F280,G280,H280,I280,J280)</f>
        <v>990</v>
      </c>
    </row>
    <row r="281" spans="2:12" ht="15">
      <c r="B281" s="69"/>
      <c r="C281" s="70"/>
      <c r="D281" s="70"/>
      <c r="E281" s="70"/>
      <c r="F281" s="70"/>
      <c r="G281" s="70"/>
      <c r="H281" s="70"/>
      <c r="I281" s="70"/>
      <c r="J281" s="70"/>
      <c r="K281" s="70"/>
      <c r="L281" s="70"/>
    </row>
    <row r="282" spans="2:12" ht="1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</row>
    <row r="286" spans="2:12" ht="15.75">
      <c r="B286" s="80" t="s">
        <v>91</v>
      </c>
      <c r="C286" s="80"/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2:8" ht="15" customHeight="1">
      <c r="B287" s="96" t="s">
        <v>178</v>
      </c>
      <c r="C287" s="96"/>
      <c r="D287" s="96"/>
      <c r="E287" s="96"/>
      <c r="F287" s="96"/>
      <c r="G287" s="96"/>
      <c r="H287" s="96"/>
    </row>
    <row r="288" spans="2:8" ht="15">
      <c r="B288" s="96"/>
      <c r="C288" s="96"/>
      <c r="D288" s="96"/>
      <c r="E288" s="96"/>
      <c r="F288" s="96"/>
      <c r="G288" s="96"/>
      <c r="H288" s="96"/>
    </row>
    <row r="289" spans="2:8" ht="15">
      <c r="B289" s="96"/>
      <c r="C289" s="96"/>
      <c r="D289" s="96"/>
      <c r="E289" s="96"/>
      <c r="F289" s="96"/>
      <c r="G289" s="96"/>
      <c r="H289" s="96"/>
    </row>
    <row r="290" spans="2:8" ht="15">
      <c r="B290" s="96"/>
      <c r="C290" s="96"/>
      <c r="D290" s="96"/>
      <c r="E290" s="96"/>
      <c r="F290" s="96"/>
      <c r="G290" s="96"/>
      <c r="H290" s="96"/>
    </row>
    <row r="291" spans="2:8" ht="15">
      <c r="B291" s="96"/>
      <c r="C291" s="96"/>
      <c r="D291" s="96"/>
      <c r="E291" s="96"/>
      <c r="F291" s="96"/>
      <c r="G291" s="96"/>
      <c r="H291" s="96"/>
    </row>
    <row r="292" spans="2:8" ht="15">
      <c r="B292" s="96"/>
      <c r="C292" s="96"/>
      <c r="D292" s="96"/>
      <c r="E292" s="96"/>
      <c r="F292" s="96"/>
      <c r="G292" s="96"/>
      <c r="H292" s="96"/>
    </row>
    <row r="296" spans="2:12" ht="19.5">
      <c r="B296" s="98" t="s">
        <v>92</v>
      </c>
      <c r="C296" s="98"/>
      <c r="D296" s="98"/>
      <c r="E296" s="98"/>
      <c r="F296" s="98"/>
      <c r="G296" s="98"/>
      <c r="H296" s="98"/>
      <c r="I296" s="98"/>
      <c r="J296" s="98"/>
      <c r="K296" s="98"/>
      <c r="L296" s="98"/>
    </row>
    <row r="297" spans="2:12" ht="19.5" customHeight="1">
      <c r="B297" s="97" t="s">
        <v>93</v>
      </c>
      <c r="C297" s="99" t="s">
        <v>94</v>
      </c>
      <c r="D297" s="100"/>
      <c r="E297" s="97" t="s">
        <v>95</v>
      </c>
      <c r="F297" s="97"/>
      <c r="G297" s="97"/>
      <c r="H297" s="97"/>
      <c r="I297" s="97"/>
      <c r="J297" s="97"/>
      <c r="K297" s="97"/>
      <c r="L297" s="97"/>
    </row>
    <row r="298" spans="2:12" ht="15" customHeight="1">
      <c r="B298" s="97"/>
      <c r="C298" s="101"/>
      <c r="D298" s="102"/>
      <c r="E298" s="34" t="s">
        <v>96</v>
      </c>
      <c r="F298" s="34" t="s">
        <v>97</v>
      </c>
      <c r="G298" s="34" t="s">
        <v>98</v>
      </c>
      <c r="H298" s="34" t="s">
        <v>99</v>
      </c>
      <c r="I298" s="34" t="s">
        <v>100</v>
      </c>
      <c r="J298" s="34" t="s">
        <v>101</v>
      </c>
      <c r="K298" s="34" t="s">
        <v>102</v>
      </c>
      <c r="L298" s="34" t="s">
        <v>103</v>
      </c>
    </row>
    <row r="299" spans="2:12" ht="18.75">
      <c r="B299" s="35" t="s">
        <v>104</v>
      </c>
      <c r="C299" s="94">
        <f>SUM(E299,F299,G299,H299,I299,J299,K299,L299)</f>
        <v>3780</v>
      </c>
      <c r="D299" s="95"/>
      <c r="E299" s="36">
        <f aca="true" t="shared" si="12" ref="E299:L299">(E301-E300)</f>
        <v>571</v>
      </c>
      <c r="F299" s="36">
        <f t="shared" si="12"/>
        <v>508</v>
      </c>
      <c r="G299" s="36">
        <f t="shared" si="12"/>
        <v>413</v>
      </c>
      <c r="H299" s="36">
        <f t="shared" si="12"/>
        <v>439</v>
      </c>
      <c r="I299" s="36">
        <f t="shared" si="12"/>
        <v>427</v>
      </c>
      <c r="J299" s="36">
        <f t="shared" si="12"/>
        <v>388</v>
      </c>
      <c r="K299" s="36">
        <f t="shared" si="12"/>
        <v>475</v>
      </c>
      <c r="L299" s="36">
        <f t="shared" si="12"/>
        <v>559</v>
      </c>
    </row>
    <row r="300" spans="2:12" ht="18.75">
      <c r="B300" s="35" t="s">
        <v>105</v>
      </c>
      <c r="C300" s="94">
        <f>SUM(E300,F300,G300,H300,I300,J300,K300,L300)</f>
        <v>3450</v>
      </c>
      <c r="D300" s="95"/>
      <c r="E300" s="36">
        <f>J91</f>
        <v>329</v>
      </c>
      <c r="F300" s="36">
        <f>J115</f>
        <v>422</v>
      </c>
      <c r="G300" s="38">
        <f>J144</f>
        <v>442</v>
      </c>
      <c r="H300" s="38">
        <f>J169</f>
        <v>416</v>
      </c>
      <c r="I300" s="38">
        <f>J198</f>
        <v>503</v>
      </c>
      <c r="J300" s="38">
        <f>J225</f>
        <v>452</v>
      </c>
      <c r="K300" s="38">
        <f>J254</f>
        <v>455</v>
      </c>
      <c r="L300" s="38">
        <f>J280</f>
        <v>431</v>
      </c>
    </row>
    <row r="301" spans="2:12" ht="18.75">
      <c r="B301" s="37" t="s">
        <v>106</v>
      </c>
      <c r="C301" s="92">
        <f>SUM(E301,F301,G301,H301,I301,J301,K301,L301)</f>
        <v>7230</v>
      </c>
      <c r="D301" s="93"/>
      <c r="E301" s="36">
        <f>C91</f>
        <v>900</v>
      </c>
      <c r="F301" s="36">
        <f>C115</f>
        <v>930</v>
      </c>
      <c r="G301" s="36">
        <f>C144</f>
        <v>855</v>
      </c>
      <c r="H301" s="36">
        <f>C169</f>
        <v>855</v>
      </c>
      <c r="I301" s="36">
        <f>C198</f>
        <v>930</v>
      </c>
      <c r="J301" s="36">
        <f>C225</f>
        <v>840</v>
      </c>
      <c r="K301" s="36">
        <f>C254</f>
        <v>930</v>
      </c>
      <c r="L301" s="36">
        <f>C280</f>
        <v>990</v>
      </c>
    </row>
    <row r="302" spans="2:12" ht="18.75">
      <c r="B302" s="35" t="s">
        <v>107</v>
      </c>
      <c r="C302" s="92">
        <f>SUM(E302,F302,G302,H302,I302,J302,K302,L302)</f>
        <v>241</v>
      </c>
      <c r="D302" s="93"/>
      <c r="E302" s="39">
        <f>D91</f>
        <v>30</v>
      </c>
      <c r="F302" s="39">
        <f>D115</f>
        <v>31</v>
      </c>
      <c r="G302" s="39">
        <f>D144</f>
        <v>28.5</v>
      </c>
      <c r="H302" s="39">
        <f>D169</f>
        <v>28.5</v>
      </c>
      <c r="I302" s="39">
        <f>D198</f>
        <v>31</v>
      </c>
      <c r="J302" s="39">
        <f>D225</f>
        <v>28</v>
      </c>
      <c r="K302" s="39">
        <f>D254</f>
        <v>31</v>
      </c>
      <c r="L302" s="39">
        <f>D280</f>
        <v>33</v>
      </c>
    </row>
    <row r="303" spans="2:12" ht="37.5">
      <c r="B303" s="35" t="s">
        <v>108</v>
      </c>
      <c r="C303" s="94"/>
      <c r="D303" s="95"/>
      <c r="E303" s="38">
        <f>K91</f>
        <v>29</v>
      </c>
      <c r="F303" s="38">
        <f>K115</f>
        <v>26</v>
      </c>
      <c r="G303" s="38">
        <f>K144</f>
        <v>22.88888888888889</v>
      </c>
      <c r="H303" s="38">
        <f>K169</f>
        <v>19.88888888888889</v>
      </c>
      <c r="I303" s="38">
        <f>K198</f>
        <v>21.88888888888889</v>
      </c>
      <c r="J303" s="38">
        <f>K225</f>
        <v>19</v>
      </c>
      <c r="K303" s="38">
        <f>K254</f>
        <v>20</v>
      </c>
      <c r="L303" s="38">
        <f>K280</f>
        <v>19.333333333333336</v>
      </c>
    </row>
    <row r="304" spans="2:12" ht="18.75">
      <c r="B304" s="35" t="s">
        <v>109</v>
      </c>
      <c r="C304" s="94"/>
      <c r="D304" s="95"/>
      <c r="E304" s="36"/>
      <c r="F304" s="36"/>
      <c r="G304" s="36"/>
      <c r="H304" s="36"/>
      <c r="I304" s="36"/>
      <c r="J304" s="36"/>
      <c r="K304" s="36"/>
      <c r="L304" s="36"/>
    </row>
    <row r="305" spans="2:12" ht="18.75">
      <c r="B305" s="35" t="s">
        <v>110</v>
      </c>
      <c r="C305" s="94"/>
      <c r="D305" s="95"/>
      <c r="E305" s="36"/>
      <c r="F305" s="36"/>
      <c r="G305" s="36"/>
      <c r="H305" s="36"/>
      <c r="I305" s="36"/>
      <c r="J305" s="36"/>
      <c r="K305" s="36"/>
      <c r="L305" s="36"/>
    </row>
    <row r="306" spans="2:12" ht="18.75">
      <c r="B306" s="35" t="s">
        <v>111</v>
      </c>
      <c r="C306" s="94">
        <f>C278</f>
        <v>180</v>
      </c>
      <c r="D306" s="95"/>
      <c r="E306" s="36"/>
      <c r="F306" s="36"/>
      <c r="G306" s="36"/>
      <c r="H306" s="36"/>
      <c r="I306" s="36"/>
      <c r="J306" s="36"/>
      <c r="K306" s="36"/>
      <c r="L306" s="36">
        <f>C306</f>
        <v>180</v>
      </c>
    </row>
    <row r="307" spans="2:12" ht="18.75">
      <c r="B307" s="37" t="s">
        <v>112</v>
      </c>
      <c r="C307" s="94">
        <f>SUM(C306)</f>
        <v>180</v>
      </c>
      <c r="D307" s="95"/>
      <c r="E307" s="36"/>
      <c r="F307" s="36"/>
      <c r="G307" s="36"/>
      <c r="H307" s="36"/>
      <c r="I307" s="36"/>
      <c r="J307" s="36"/>
      <c r="K307" s="36"/>
      <c r="L307" s="36">
        <f>C307</f>
        <v>180</v>
      </c>
    </row>
    <row r="308" spans="2:12" ht="18.75">
      <c r="B308" s="37" t="s">
        <v>113</v>
      </c>
      <c r="C308" s="94"/>
      <c r="D308" s="95"/>
      <c r="E308" s="36"/>
      <c r="F308" s="36"/>
      <c r="G308" s="36"/>
      <c r="H308" s="36"/>
      <c r="I308" s="36"/>
      <c r="J308" s="36"/>
      <c r="K308" s="36"/>
      <c r="L308" s="36"/>
    </row>
    <row r="309" spans="2:12" ht="18.75">
      <c r="B309" s="35" t="s">
        <v>29</v>
      </c>
      <c r="C309" s="94">
        <f>SUM(E309,F309,G309,H309,I309,J309,K309,L309)</f>
        <v>24</v>
      </c>
      <c r="D309" s="95"/>
      <c r="E309" s="36">
        <v>4</v>
      </c>
      <c r="F309" s="36">
        <v>4</v>
      </c>
      <c r="G309" s="36">
        <v>3</v>
      </c>
      <c r="H309" s="36">
        <v>3</v>
      </c>
      <c r="I309" s="36">
        <v>2</v>
      </c>
      <c r="J309" s="36">
        <v>3</v>
      </c>
      <c r="K309" s="36">
        <v>3</v>
      </c>
      <c r="L309" s="36">
        <v>2</v>
      </c>
    </row>
    <row r="310" spans="2:12" ht="18.75">
      <c r="B310" s="35" t="s">
        <v>114</v>
      </c>
      <c r="C310" s="94">
        <f>SUM(E310,F310,G310,H310,I310,J310,K310,L310)</f>
        <v>35</v>
      </c>
      <c r="D310" s="95"/>
      <c r="E310" s="36">
        <v>4</v>
      </c>
      <c r="F310" s="36">
        <v>5</v>
      </c>
      <c r="G310" s="36">
        <v>4</v>
      </c>
      <c r="H310" s="36">
        <v>5</v>
      </c>
      <c r="I310" s="36">
        <v>4</v>
      </c>
      <c r="J310" s="36">
        <v>4</v>
      </c>
      <c r="K310" s="36">
        <v>5</v>
      </c>
      <c r="L310" s="36">
        <v>4</v>
      </c>
    </row>
    <row r="311" spans="2:12" ht="18.75">
      <c r="B311" s="41"/>
      <c r="C311" s="42"/>
      <c r="D311" s="42"/>
      <c r="E311" s="43"/>
      <c r="F311" s="43"/>
      <c r="G311" s="43"/>
      <c r="H311" s="43"/>
      <c r="I311" s="43"/>
      <c r="J311" s="43"/>
      <c r="K311" s="43"/>
      <c r="L311" s="43"/>
    </row>
    <row r="312" spans="2:12" ht="18.75">
      <c r="B312" s="41"/>
      <c r="C312" s="42"/>
      <c r="D312" s="42"/>
      <c r="E312" s="43"/>
      <c r="F312" s="43"/>
      <c r="G312" s="43"/>
      <c r="H312" s="43"/>
      <c r="I312" s="43"/>
      <c r="J312" s="43"/>
      <c r="K312" s="43"/>
      <c r="L312" s="43"/>
    </row>
    <row r="313" spans="2:12" ht="18.75">
      <c r="B313" s="41"/>
      <c r="C313" s="42"/>
      <c r="D313" s="42"/>
      <c r="E313" s="43"/>
      <c r="F313" s="43"/>
      <c r="G313" s="43"/>
      <c r="H313" s="43"/>
      <c r="I313" s="43"/>
      <c r="J313" s="43"/>
      <c r="K313" s="43"/>
      <c r="L313" s="43"/>
    </row>
    <row r="314" spans="2:12" ht="18.75">
      <c r="B314" s="41"/>
      <c r="C314" s="42"/>
      <c r="D314" s="42"/>
      <c r="E314" s="43"/>
      <c r="F314" s="43"/>
      <c r="G314" s="43"/>
      <c r="H314" s="43"/>
      <c r="I314" s="43"/>
      <c r="J314" s="43"/>
      <c r="K314" s="43"/>
      <c r="L314" s="72">
        <f>SUM(C299,C300)</f>
        <v>7230</v>
      </c>
    </row>
    <row r="316" spans="2:12" ht="18.75">
      <c r="B316" s="45"/>
      <c r="C316" s="107" t="s">
        <v>115</v>
      </c>
      <c r="D316" s="107"/>
      <c r="E316" s="107" t="s">
        <v>116</v>
      </c>
      <c r="F316" s="107"/>
      <c r="G316" s="107"/>
      <c r="H316" s="107"/>
      <c r="I316" s="104" t="s">
        <v>117</v>
      </c>
      <c r="J316" s="105"/>
      <c r="K316" s="105"/>
      <c r="L316" s="106"/>
    </row>
    <row r="317" spans="2:12" ht="18.75">
      <c r="B317" s="46" t="s">
        <v>12</v>
      </c>
      <c r="C317" s="108">
        <f>(I317-E317)</f>
        <v>181</v>
      </c>
      <c r="D317" s="103"/>
      <c r="E317" s="108">
        <f>SUM(D143,D168,D197,D221,D250,D276)</f>
        <v>60</v>
      </c>
      <c r="F317" s="103"/>
      <c r="G317" s="103"/>
      <c r="H317" s="103"/>
      <c r="I317" s="103">
        <f>(C301/30)</f>
        <v>241</v>
      </c>
      <c r="J317" s="103"/>
      <c r="K317" s="103"/>
      <c r="L317" s="103"/>
    </row>
    <row r="318" spans="2:12" ht="18.75">
      <c r="B318" s="46" t="s">
        <v>118</v>
      </c>
      <c r="C318" s="109">
        <f>((C317*I318)/I317)</f>
        <v>75.10373443983403</v>
      </c>
      <c r="D318" s="109"/>
      <c r="E318" s="109">
        <f>((E317*I318)/I317)</f>
        <v>24.896265560165975</v>
      </c>
      <c r="F318" s="109"/>
      <c r="G318" s="109"/>
      <c r="H318" s="109"/>
      <c r="I318" s="103">
        <v>100</v>
      </c>
      <c r="J318" s="103"/>
      <c r="K318" s="103"/>
      <c r="L318" s="103"/>
    </row>
    <row r="319" spans="2:12" ht="15">
      <c r="B319" s="44"/>
      <c r="C319" s="40"/>
      <c r="D319" s="40"/>
      <c r="E319" s="40"/>
      <c r="F319" s="40"/>
      <c r="G319" s="40"/>
      <c r="H319" s="40"/>
      <c r="I319" s="40"/>
      <c r="J319" s="40"/>
      <c r="K319" s="40"/>
      <c r="L319" s="40"/>
    </row>
  </sheetData>
  <sheetProtection/>
  <mergeCells count="223">
    <mergeCell ref="B25:L30"/>
    <mergeCell ref="E33:L33"/>
    <mergeCell ref="A112:M112"/>
    <mergeCell ref="B53:C57"/>
    <mergeCell ref="E53:L57"/>
    <mergeCell ref="B36:C36"/>
    <mergeCell ref="E59:F61"/>
    <mergeCell ref="E35:L35"/>
    <mergeCell ref="E36:L36"/>
    <mergeCell ref="A86:L86"/>
    <mergeCell ref="M201:M205"/>
    <mergeCell ref="D17:K18"/>
    <mergeCell ref="E42:L47"/>
    <mergeCell ref="E50:L52"/>
    <mergeCell ref="A200:M200"/>
    <mergeCell ref="A185:M185"/>
    <mergeCell ref="A191:M191"/>
    <mergeCell ref="M175:M179"/>
    <mergeCell ref="B51:C52"/>
    <mergeCell ref="E32:L32"/>
    <mergeCell ref="E317:H317"/>
    <mergeCell ref="E37:L37"/>
    <mergeCell ref="B2:L6"/>
    <mergeCell ref="A23:L24"/>
    <mergeCell ref="C13:L14"/>
    <mergeCell ref="A22:L22"/>
    <mergeCell ref="E34:L34"/>
    <mergeCell ref="C8:L8"/>
    <mergeCell ref="K201:K205"/>
    <mergeCell ref="L201:L205"/>
    <mergeCell ref="C308:D308"/>
    <mergeCell ref="C306:D306"/>
    <mergeCell ref="I318:L318"/>
    <mergeCell ref="I316:L316"/>
    <mergeCell ref="C316:D316"/>
    <mergeCell ref="E316:H316"/>
    <mergeCell ref="C317:D317"/>
    <mergeCell ref="I317:L317"/>
    <mergeCell ref="C318:D318"/>
    <mergeCell ref="E318:H318"/>
    <mergeCell ref="C310:D310"/>
    <mergeCell ref="A251:M251"/>
    <mergeCell ref="A256:M256"/>
    <mergeCell ref="C257:J257"/>
    <mergeCell ref="B297:B298"/>
    <mergeCell ref="B296:L296"/>
    <mergeCell ref="E297:L297"/>
    <mergeCell ref="A270:M270"/>
    <mergeCell ref="A257:A261"/>
    <mergeCell ref="C297:D298"/>
    <mergeCell ref="C302:D302"/>
    <mergeCell ref="C303:D303"/>
    <mergeCell ref="C304:D304"/>
    <mergeCell ref="C305:D305"/>
    <mergeCell ref="B287:H292"/>
    <mergeCell ref="C309:D309"/>
    <mergeCell ref="C299:D299"/>
    <mergeCell ref="C300:D300"/>
    <mergeCell ref="C301:D301"/>
    <mergeCell ref="C307:D307"/>
    <mergeCell ref="A277:M277"/>
    <mergeCell ref="B286:L286"/>
    <mergeCell ref="A262:M262"/>
    <mergeCell ref="A263:M263"/>
    <mergeCell ref="K257:K261"/>
    <mergeCell ref="L257:L261"/>
    <mergeCell ref="H259:H261"/>
    <mergeCell ref="B257:B261"/>
    <mergeCell ref="M257:M261"/>
    <mergeCell ref="C258:D258"/>
    <mergeCell ref="E258:I258"/>
    <mergeCell ref="F259:F261"/>
    <mergeCell ref="G259:G261"/>
    <mergeCell ref="I259:I261"/>
    <mergeCell ref="J258:J261"/>
    <mergeCell ref="C259:C261"/>
    <mergeCell ref="D259:D261"/>
    <mergeCell ref="E259:E261"/>
    <mergeCell ref="A237:M237"/>
    <mergeCell ref="A244:M244"/>
    <mergeCell ref="C233:C235"/>
    <mergeCell ref="D233:D235"/>
    <mergeCell ref="E233:E235"/>
    <mergeCell ref="F233:F235"/>
    <mergeCell ref="M231:M235"/>
    <mergeCell ref="C232:D232"/>
    <mergeCell ref="A231:A235"/>
    <mergeCell ref="B231:B235"/>
    <mergeCell ref="I233:I235"/>
    <mergeCell ref="A236:M236"/>
    <mergeCell ref="A215:M215"/>
    <mergeCell ref="A222:M222"/>
    <mergeCell ref="A229:L229"/>
    <mergeCell ref="A230:M230"/>
    <mergeCell ref="E232:I232"/>
    <mergeCell ref="J232:J235"/>
    <mergeCell ref="G233:G235"/>
    <mergeCell ref="H233:H235"/>
    <mergeCell ref="C231:J231"/>
    <mergeCell ref="K231:K235"/>
    <mergeCell ref="L231:L235"/>
    <mergeCell ref="I203:I205"/>
    <mergeCell ref="A206:M206"/>
    <mergeCell ref="A207:M207"/>
    <mergeCell ref="A209:M209"/>
    <mergeCell ref="A201:A205"/>
    <mergeCell ref="B201:B205"/>
    <mergeCell ref="C201:J201"/>
    <mergeCell ref="C202:D202"/>
    <mergeCell ref="E202:I202"/>
    <mergeCell ref="J202:J205"/>
    <mergeCell ref="C203:C205"/>
    <mergeCell ref="D203:D205"/>
    <mergeCell ref="E203:E205"/>
    <mergeCell ref="F203:F205"/>
    <mergeCell ref="G203:G205"/>
    <mergeCell ref="H203:H205"/>
    <mergeCell ref="A180:M180"/>
    <mergeCell ref="K175:K179"/>
    <mergeCell ref="L175:L179"/>
    <mergeCell ref="A181:M181"/>
    <mergeCell ref="C176:D176"/>
    <mergeCell ref="E176:I176"/>
    <mergeCell ref="J176:J179"/>
    <mergeCell ref="C177:C179"/>
    <mergeCell ref="H177:H179"/>
    <mergeCell ref="D177:D179"/>
    <mergeCell ref="A173:L173"/>
    <mergeCell ref="A174:M174"/>
    <mergeCell ref="E177:E179"/>
    <mergeCell ref="F177:F179"/>
    <mergeCell ref="G177:G179"/>
    <mergeCell ref="I177:I179"/>
    <mergeCell ref="A175:A179"/>
    <mergeCell ref="B175:B179"/>
    <mergeCell ref="C175:J175"/>
    <mergeCell ref="H69:H71"/>
    <mergeCell ref="A157:M157"/>
    <mergeCell ref="A163:M163"/>
    <mergeCell ref="B170:M171"/>
    <mergeCell ref="D149:D151"/>
    <mergeCell ref="A146:M146"/>
    <mergeCell ref="A147:A151"/>
    <mergeCell ref="B147:B151"/>
    <mergeCell ref="C147:J147"/>
    <mergeCell ref="K147:K151"/>
    <mergeCell ref="A152:M152"/>
    <mergeCell ref="A73:L73"/>
    <mergeCell ref="A72:L72"/>
    <mergeCell ref="A80:L80"/>
    <mergeCell ref="A89:L89"/>
    <mergeCell ref="H149:H151"/>
    <mergeCell ref="F149:F151"/>
    <mergeCell ref="A153:M153"/>
    <mergeCell ref="C149:C151"/>
    <mergeCell ref="L147:L151"/>
    <mergeCell ref="M147:M151"/>
    <mergeCell ref="C148:D148"/>
    <mergeCell ref="E148:I148"/>
    <mergeCell ref="J148:J151"/>
    <mergeCell ref="I149:I151"/>
    <mergeCell ref="E149:E151"/>
    <mergeCell ref="G149:G151"/>
    <mergeCell ref="A93:M93"/>
    <mergeCell ref="A99:M99"/>
    <mergeCell ref="A64:M64"/>
    <mergeCell ref="A66:M66"/>
    <mergeCell ref="A67:A71"/>
    <mergeCell ref="B67:B71"/>
    <mergeCell ref="C67:J67"/>
    <mergeCell ref="K67:K71"/>
    <mergeCell ref="E95:I95"/>
    <mergeCell ref="E96:E98"/>
    <mergeCell ref="M67:M71"/>
    <mergeCell ref="C68:D68"/>
    <mergeCell ref="C69:C71"/>
    <mergeCell ref="E68:I68"/>
    <mergeCell ref="J68:J71"/>
    <mergeCell ref="D69:D71"/>
    <mergeCell ref="E69:E71"/>
    <mergeCell ref="F69:F71"/>
    <mergeCell ref="G69:G71"/>
    <mergeCell ref="L67:L71"/>
    <mergeCell ref="A100:M100"/>
    <mergeCell ref="I69:I71"/>
    <mergeCell ref="A94:A98"/>
    <mergeCell ref="B94:B98"/>
    <mergeCell ref="C94:J94"/>
    <mergeCell ref="F96:F98"/>
    <mergeCell ref="G96:G98"/>
    <mergeCell ref="H96:H98"/>
    <mergeCell ref="I96:I98"/>
    <mergeCell ref="C95:D95"/>
    <mergeCell ref="K120:K124"/>
    <mergeCell ref="J95:J98"/>
    <mergeCell ref="M120:M124"/>
    <mergeCell ref="C121:D121"/>
    <mergeCell ref="E121:I121"/>
    <mergeCell ref="L94:L98"/>
    <mergeCell ref="M94:M98"/>
    <mergeCell ref="D96:D98"/>
    <mergeCell ref="K94:K98"/>
    <mergeCell ref="C96:C98"/>
    <mergeCell ref="A135:M135"/>
    <mergeCell ref="A107:M107"/>
    <mergeCell ref="D122:D124"/>
    <mergeCell ref="E122:E124"/>
    <mergeCell ref="F122:F124"/>
    <mergeCell ref="A118:M118"/>
    <mergeCell ref="A119:M119"/>
    <mergeCell ref="A120:A124"/>
    <mergeCell ref="B120:B124"/>
    <mergeCell ref="C120:J120"/>
    <mergeCell ref="C122:C124"/>
    <mergeCell ref="L120:L124"/>
    <mergeCell ref="G122:G124"/>
    <mergeCell ref="H122:H124"/>
    <mergeCell ref="J121:J124"/>
    <mergeCell ref="A138:M138"/>
    <mergeCell ref="I122:I124"/>
    <mergeCell ref="A125:M125"/>
    <mergeCell ref="A126:M126"/>
    <mergeCell ref="A130:M1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2"/>
  <rowBreaks count="6" manualBreakCount="6">
    <brk id="62" max="12" man="1"/>
    <brk id="116" max="12" man="1"/>
    <brk id="171" max="12" man="1"/>
    <brk id="227" max="12" man="1"/>
    <brk id="283" max="12" man="1"/>
    <brk id="320" max="12" man="1"/>
  </rowBreaks>
  <colBreaks count="1" manualBreakCount="1">
    <brk id="13" max="258" man="1"/>
  </colBreaks>
  <ignoredErrors>
    <ignoredError sqref="E129 G168 I168 I276 G143 I143 G214 G243 G250 I250 G280 G276" formula="1"/>
    <ignoredError sqref="C168 E168:F168 C143 E143:F14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2015-02-10T07:39:10Z</cp:lastPrinted>
  <dcterms:created xsi:type="dcterms:W3CDTF">2014-12-24T06:07:12Z</dcterms:created>
  <dcterms:modified xsi:type="dcterms:W3CDTF">2015-12-01T12:17:40Z</dcterms:modified>
  <cp:category/>
  <cp:version/>
  <cp:contentType/>
  <cp:contentStatus/>
</cp:coreProperties>
</file>